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DFLSUM" sheetId="1" r:id="rId1"/>
    <sheet name="EDFL99" sheetId="2" r:id="rId2"/>
    <sheet name="EDFL96" sheetId="3" r:id="rId3"/>
    <sheet name="EDFL95" sheetId="4" r:id="rId4"/>
    <sheet name="EDFL94" sheetId="5" r:id="rId5"/>
    <sheet name="EDFL93" sheetId="6" r:id="rId6"/>
    <sheet name="EDFL92" sheetId="7" r:id="rId7"/>
    <sheet name="EDFL91" sheetId="8" r:id="rId8"/>
    <sheet name="EDFL90" sheetId="9" r:id="rId9"/>
    <sheet name="EDFL89" sheetId="10" r:id="rId10"/>
    <sheet name="EDFL87" sheetId="11" r:id="rId11"/>
    <sheet name="EDFL86" sheetId="12" r:id="rId12"/>
    <sheet name="EDFL85" sheetId="13" r:id="rId13"/>
    <sheet name="EDFLfrm" sheetId="14" r:id="rId14"/>
  </sheets>
  <definedNames>
    <definedName name="_Fill" localSheetId="12" hidden="1">'EDFL85'!$A$4:$A$101</definedName>
    <definedName name="_Fill" localSheetId="11" hidden="1">'EDFL86'!$A$4:$A$101</definedName>
    <definedName name="_Fill" localSheetId="10" hidden="1">'EDFL87'!$A$4:$A$101</definedName>
    <definedName name="_Fill" localSheetId="9" hidden="1">'EDFL89'!$A$4:$A$101</definedName>
    <definedName name="_Fill" localSheetId="8" hidden="1">'EDFL90'!$A$4:$A$101</definedName>
    <definedName name="_Fill" localSheetId="7" hidden="1">'EDFL91'!$A$4:$A$101</definedName>
    <definedName name="_Fill" localSheetId="6" hidden="1">'EDFL92'!$A$4:$A$101</definedName>
    <definedName name="_Fill" localSheetId="5" hidden="1">'EDFL93'!$A$4:$A$101</definedName>
    <definedName name="_Fill" localSheetId="4" hidden="1">'EDFL94'!$A$4:$A$101</definedName>
    <definedName name="_Fill" localSheetId="3" hidden="1">'EDFL95'!$A$4:$A$101</definedName>
    <definedName name="_Fill" localSheetId="2" hidden="1">'EDFL96'!$A$4:$A$101</definedName>
    <definedName name="_Fill" localSheetId="1" hidden="1">'EDFL99'!$A$4:$A$101</definedName>
    <definedName name="_Fill" localSheetId="13" hidden="1">'EDFLfrm'!$A$4:$A$101</definedName>
    <definedName name="_Fill" localSheetId="0" hidden="1">'EDFLSUM'!$A$4:$A$101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'EDFL85'!$T$1:$AF$22</definedName>
    <definedName name="summary" localSheetId="11">'EDFL86'!$T$1:$AF$22</definedName>
    <definedName name="summary" localSheetId="10">'EDFL87'!$T$1:$AF$22</definedName>
    <definedName name="summary" localSheetId="9">'EDFL89'!$T$1:$AF$22</definedName>
    <definedName name="summary" localSheetId="8">'EDFL90'!$T$1:$AF$22</definedName>
    <definedName name="summary" localSheetId="7">'EDFL91'!$T$1:$AF$22</definedName>
    <definedName name="summary" localSheetId="6">'EDFL92'!$T$1:$AF$22</definedName>
    <definedName name="summary" localSheetId="5">'EDFL93'!$T$1:$AF$22</definedName>
    <definedName name="summary" localSheetId="4">'EDFL94'!$T$1:$AF$22</definedName>
    <definedName name="summary" localSheetId="3">'EDFL95'!$T$1:$AF$22</definedName>
    <definedName name="summary" localSheetId="2">'EDFL96'!$T$1:$AF$22</definedName>
    <definedName name="summary" localSheetId="1">'EDFL99'!$T$1:$AF$22</definedName>
    <definedName name="summary" localSheetId="0">'EDFLSUM'!$T$1:$AF$22</definedName>
    <definedName name="summary">'EDFLfrm'!$T$1:$AF$22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<sst xmlns="http://schemas.openxmlformats.org/spreadsheetml/2006/main" count="1129" uniqueCount="90">
  <si>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</si>
  <si>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</si>
  <si>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</si>
  <si>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</si>
  <si>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</si>
  <si>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</si>
  <si>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</si>
  <si>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</si>
  <si>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</si>
  <si>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</si>
  <si>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</si>
  <si>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</si>
  <si>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</si>
  <si>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</si>
  <si>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</si>
  <si>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</si>
  <si>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</si>
  <si>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</si>
  <si>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</si>
  <si>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</si>
  <si>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</si>
  <si>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</si>
  <si>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</si>
  <si>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</si>
  <si>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</si>
  <si>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</si>
  <si>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</si>
  <si>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</si>
  <si>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</si>
  <si>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</si>
  <si>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</si>
  <si>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</si>
  <si>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</si>
  <si>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</si>
  <si>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</si>
  <si>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</si>
  <si>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</si>
  <si>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</si>
  <si>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</si>
  <si>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</si>
  <si>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</si>
  <si>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</si>
  <si>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</si>
  <si>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</si>
  <si>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</si>
  <si>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</si>
  <si>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</si>
  <si>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</si>
  <si>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</si>
  <si>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</si>
  <si>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</si>
  <si>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</si>
  <si>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</si>
  <si>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</si>
  <si>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</si>
  <si>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</si>
  <si>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daira</t>
  </si>
  <si>
    <t>Fall 1999</t>
  </si>
  <si>
    <t>Fall 1996</t>
  </si>
  <si>
    <t xml:space="preserve"> </t>
  </si>
  <si>
    <t>Fall 1995</t>
  </si>
  <si>
    <t>Fall 1994</t>
  </si>
  <si>
    <t xml:space="preserve">  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</si>
  <si>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</si>
  <si>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</si>
  <si>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</si>
  <si>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</si>
  <si>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</si>
  <si>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</si>
  <si>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</si>
  <si>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</si>
  <si>
    <t>#3+#5</t>
  </si>
  <si>
    <t xml:space="preserve"> #3+5</t>
  </si>
  <si>
    <t xml:space="preserve"> Trap #3+5</t>
  </si>
  <si>
    <t>note: sum made positive</t>
  </si>
  <si>
    <t>1st 10 weeks</t>
  </si>
  <si>
    <t>last 4 weeks</t>
  </si>
  <si>
    <t>trapped</t>
  </si>
  <si>
    <t>No.</t>
  </si>
  <si>
    <t>S</t>
  </si>
  <si>
    <t>N-side</t>
  </si>
  <si>
    <t>S-side</t>
  </si>
  <si>
    <t xml:space="preserve">  S-ward</t>
  </si>
  <si>
    <t>N</t>
  </si>
  <si>
    <t>% southward</t>
  </si>
  <si>
    <t>net N</t>
  </si>
  <si>
    <t>net S</t>
  </si>
  <si>
    <t>%x4/7</t>
  </si>
  <si>
    <t>%x3/7</t>
  </si>
  <si>
    <t>all %%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</si>
</sst>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quotePrefix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875"/>
          <c:w val="0.876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EDFLSUM!$AA$4:$AA$17</c:f>
              <c:numCache/>
            </c:numRef>
          </c:val>
        </c:ser>
        <c:gapWidth val="0"/>
        <c:axId val="31676515"/>
        <c:axId val="16653180"/>
      </c:bar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3180"/>
        <c:crosses val="autoZero"/>
        <c:auto val="0"/>
        <c:lblOffset val="100"/>
        <c:noMultiLvlLbl val="0"/>
      </c:catAx>
      <c:valAx>
        <c:axId val="16653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22390"/>
        <c:crosses val="autoZero"/>
        <c:auto val="0"/>
        <c:lblOffset val="100"/>
        <c:noMultiLvlLbl val="0"/>
      </c:catAx>
      <c:valAx>
        <c:axId val="56922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2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539463"/>
        <c:axId val="47310848"/>
      </c:barChart>
      <c:catAx>
        <c:axId val="42539463"/>
        <c:scaling>
          <c:orientation val="minMax"/>
        </c:scaling>
        <c:axPos val="b"/>
        <c:delete val="1"/>
        <c:majorTickMark val="in"/>
        <c:minorTickMark val="none"/>
        <c:tickLblPos val="nextTo"/>
        <c:crossAx val="47310848"/>
        <c:crosses val="autoZero"/>
        <c:auto val="0"/>
        <c:lblOffset val="100"/>
        <c:noMultiLvlLbl val="0"/>
      </c:catAx>
      <c:valAx>
        <c:axId val="47310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394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73450"/>
        <c:crosses val="autoZero"/>
        <c:auto val="0"/>
        <c:lblOffset val="100"/>
        <c:noMultiLvlLbl val="0"/>
      </c:catAx>
      <c:valAx>
        <c:axId val="6973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4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761051"/>
        <c:axId val="27978548"/>
      </c:barChart>
      <c:catAx>
        <c:axId val="62761051"/>
        <c:scaling>
          <c:orientation val="minMax"/>
        </c:scaling>
        <c:axPos val="b"/>
        <c:delete val="1"/>
        <c:majorTickMark val="in"/>
        <c:minorTickMark val="none"/>
        <c:tickLblPos val="nextTo"/>
        <c:crossAx val="27978548"/>
        <c:crosses val="autoZero"/>
        <c:auto val="0"/>
        <c:lblOffset val="100"/>
        <c:noMultiLvlLbl val="0"/>
      </c:catAx>
      <c:valAx>
        <c:axId val="27978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7610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480341"/>
        <c:axId val="51669886"/>
      </c:bar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69886"/>
        <c:crosses val="autoZero"/>
        <c:auto val="0"/>
        <c:lblOffset val="100"/>
        <c:noMultiLvlLbl val="0"/>
      </c:catAx>
      <c:valAx>
        <c:axId val="51669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8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375791"/>
        <c:axId val="24511208"/>
      </c:barChart>
      <c:catAx>
        <c:axId val="62375791"/>
        <c:scaling>
          <c:orientation val="minMax"/>
        </c:scaling>
        <c:axPos val="b"/>
        <c:delete val="1"/>
        <c:majorTickMark val="in"/>
        <c:minorTickMark val="none"/>
        <c:tickLblPos val="nextTo"/>
        <c:crossAx val="24511208"/>
        <c:crosses val="autoZero"/>
        <c:auto val="0"/>
        <c:lblOffset val="100"/>
        <c:noMultiLvlLbl val="0"/>
      </c:catAx>
      <c:valAx>
        <c:axId val="24511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3757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50802"/>
        <c:crosses val="autoZero"/>
        <c:auto val="0"/>
        <c:lblOffset val="100"/>
        <c:noMultiLvlLbl val="0"/>
      </c:catAx>
      <c:valAx>
        <c:axId val="39250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74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712899"/>
        <c:axId val="25198364"/>
      </c:barChart>
      <c:catAx>
        <c:axId val="17712899"/>
        <c:scaling>
          <c:orientation val="minMax"/>
        </c:scaling>
        <c:axPos val="b"/>
        <c:delete val="1"/>
        <c:majorTickMark val="in"/>
        <c:minorTickMark val="none"/>
        <c:tickLblPos val="nextTo"/>
        <c:crossAx val="25198364"/>
        <c:crosses val="autoZero"/>
        <c:auto val="0"/>
        <c:lblOffset val="100"/>
        <c:noMultiLvlLbl val="0"/>
      </c:catAx>
      <c:valAx>
        <c:axId val="25198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71289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01574"/>
        <c:crosses val="autoZero"/>
        <c:auto val="0"/>
        <c:lblOffset val="100"/>
        <c:noMultiLvlLbl val="0"/>
      </c:catAx>
      <c:valAx>
        <c:axId val="27801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58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887575"/>
        <c:axId val="37334992"/>
      </c:barChart>
      <c:catAx>
        <c:axId val="48887575"/>
        <c:scaling>
          <c:orientation val="minMax"/>
        </c:scaling>
        <c:axPos val="b"/>
        <c:delete val="1"/>
        <c:majorTickMark val="in"/>
        <c:minorTickMark val="none"/>
        <c:tickLblPos val="nextTo"/>
        <c:crossAx val="37334992"/>
        <c:crosses val="autoZero"/>
        <c:auto val="0"/>
        <c:lblOffset val="100"/>
        <c:noMultiLvlLbl val="0"/>
      </c:catAx>
      <c:valAx>
        <c:axId val="37334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875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2625"/>
          <c:w val="0.836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EDFLSUM!$AC$4:$AC$17</c:f>
              <c:numCache/>
            </c:numRef>
          </c:val>
        </c:ser>
        <c:gapWidth val="0"/>
        <c:axId val="15660893"/>
        <c:axId val="6730310"/>
      </c:barChart>
      <c:catAx>
        <c:axId val="15660893"/>
        <c:scaling>
          <c:orientation val="minMax"/>
        </c:scaling>
        <c:axPos val="b"/>
        <c:delete val="1"/>
        <c:majorTickMark val="in"/>
        <c:minorTickMark val="none"/>
        <c:tickLblPos val="nextTo"/>
        <c:crossAx val="6730310"/>
        <c:crosses val="autoZero"/>
        <c:auto val="0"/>
        <c:lblOffset val="100"/>
        <c:noMultiLvlLbl val="0"/>
      </c:catAx>
      <c:valAx>
        <c:axId val="673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6089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5482"/>
        <c:crosses val="autoZero"/>
        <c:auto val="0"/>
        <c:lblOffset val="100"/>
        <c:noMultiLvlLbl val="0"/>
      </c:catAx>
      <c:valAx>
        <c:axId val="4235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119339"/>
        <c:axId val="7529732"/>
      </c:barChart>
      <c:catAx>
        <c:axId val="38119339"/>
        <c:scaling>
          <c:orientation val="minMax"/>
        </c:scaling>
        <c:axPos val="b"/>
        <c:delete val="1"/>
        <c:majorTickMark val="in"/>
        <c:minorTickMark val="none"/>
        <c:tickLblPos val="nextTo"/>
        <c:crossAx val="7529732"/>
        <c:crosses val="autoZero"/>
        <c:auto val="0"/>
        <c:lblOffset val="100"/>
        <c:noMultiLvlLbl val="0"/>
      </c:catAx>
      <c:valAx>
        <c:axId val="7529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193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8526"/>
        <c:crosses val="autoZero"/>
        <c:auto val="0"/>
        <c:lblOffset val="100"/>
        <c:noMultiLvlLbl val="0"/>
      </c:catAx>
      <c:valAx>
        <c:axId val="5928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356735"/>
        <c:axId val="10448568"/>
      </c:barChart>
      <c:catAx>
        <c:axId val="53356735"/>
        <c:scaling>
          <c:orientation val="minMax"/>
        </c:scaling>
        <c:axPos val="b"/>
        <c:delete val="1"/>
        <c:majorTickMark val="in"/>
        <c:minorTickMark val="none"/>
        <c:tickLblPos val="nextTo"/>
        <c:crossAx val="10448568"/>
        <c:crosses val="autoZero"/>
        <c:auto val="0"/>
        <c:lblOffset val="100"/>
        <c:noMultiLvlLbl val="0"/>
      </c:catAx>
      <c:valAx>
        <c:axId val="10448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567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27650"/>
        <c:crosses val="autoZero"/>
        <c:auto val="0"/>
        <c:lblOffset val="100"/>
        <c:noMultiLvlLbl val="0"/>
      </c:catAx>
      <c:valAx>
        <c:axId val="410276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704531"/>
        <c:axId val="34905324"/>
      </c:barChart>
      <c:catAx>
        <c:axId val="33704531"/>
        <c:scaling>
          <c:orientation val="minMax"/>
        </c:scaling>
        <c:axPos val="b"/>
        <c:delete val="1"/>
        <c:majorTickMark val="in"/>
        <c:minorTickMark val="none"/>
        <c:tickLblPos val="nextTo"/>
        <c:crossAx val="34905324"/>
        <c:crosses val="autoZero"/>
        <c:auto val="0"/>
        <c:lblOffset val="100"/>
        <c:noMultiLvlLbl val="0"/>
      </c:catAx>
      <c:valAx>
        <c:axId val="34905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045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712461"/>
        <c:axId val="8758966"/>
      </c:bar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58966"/>
        <c:crosses val="autoZero"/>
        <c:auto val="0"/>
        <c:lblOffset val="100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721831"/>
        <c:axId val="38387616"/>
      </c:bar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387616"/>
        <c:crosses val="autoZero"/>
        <c:auto val="0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89162"/>
        <c:crosses val="autoZero"/>
        <c:auto val="0"/>
        <c:lblOffset val="100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5867"/>
        <c:axId val="1582804"/>
      </c:barChart>
      <c:cat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82804"/>
        <c:crosses val="autoZero"/>
        <c:auto val="0"/>
        <c:lblOffset val="100"/>
        <c:noMultiLvlLbl val="0"/>
      </c:catAx>
      <c:valAx>
        <c:axId val="158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8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025"/>
          <c:w val="0.91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EDFLSUM!$W$4:$W$17</c:f>
              <c:strCache/>
            </c:strRef>
          </c:cat>
          <c:val>
            <c:numRef>
              <c:f>EDFLSUM!$AJ$4:$AJ$17</c:f>
              <c:numCache/>
            </c:numRef>
          </c:val>
        </c:ser>
        <c:gapWidth val="0"/>
        <c:axId val="60572791"/>
        <c:axId val="8284208"/>
      </c:bar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Net S or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572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41082"/>
        <c:crosses val="autoZero"/>
        <c:auto val="0"/>
        <c:lblOffset val="100"/>
        <c:noMultiLvlLbl val="0"/>
      </c:catAx>
      <c:valAx>
        <c:axId val="67041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498827"/>
        <c:axId val="61618532"/>
      </c:barChart>
      <c:catAx>
        <c:axId val="66498827"/>
        <c:scaling>
          <c:orientation val="minMax"/>
        </c:scaling>
        <c:axPos val="b"/>
        <c:delete val="1"/>
        <c:majorTickMark val="in"/>
        <c:minorTickMark val="none"/>
        <c:tickLblPos val="nextTo"/>
        <c:crossAx val="61618532"/>
        <c:crosses val="autoZero"/>
        <c:auto val="0"/>
        <c:lblOffset val="100"/>
        <c:noMultiLvlLbl val="0"/>
      </c:catAx>
      <c:valAx>
        <c:axId val="61618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988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695877"/>
        <c:axId val="25045166"/>
      </c:bar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45166"/>
        <c:crosses val="autoZero"/>
        <c:auto val="0"/>
        <c:lblOffset val="100"/>
        <c:noMultiLvlLbl val="0"/>
      </c:catAx>
      <c:valAx>
        <c:axId val="25045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95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079903"/>
        <c:axId val="15392536"/>
      </c:barChart>
      <c:catAx>
        <c:axId val="24079903"/>
        <c:scaling>
          <c:orientation val="minMax"/>
        </c:scaling>
        <c:axPos val="b"/>
        <c:delete val="1"/>
        <c:majorTickMark val="in"/>
        <c:minorTickMark val="none"/>
        <c:tickLblPos val="nextTo"/>
        <c:crossAx val="15392536"/>
        <c:crosses val="autoZero"/>
        <c:auto val="0"/>
        <c:lblOffset val="100"/>
        <c:noMultiLvlLbl val="0"/>
      </c:catAx>
      <c:valAx>
        <c:axId val="15392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7990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15097"/>
        <c:axId val="38835874"/>
      </c:barChart>
      <c:catAx>
        <c:axId val="4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35874"/>
        <c:crosses val="autoZero"/>
        <c:auto val="0"/>
        <c:lblOffset val="100"/>
        <c:noMultiLvlLbl val="0"/>
      </c:catAx>
      <c:valAx>
        <c:axId val="38835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978547"/>
        <c:axId val="58698060"/>
      </c:barChart>
      <c:catAx>
        <c:axId val="13978547"/>
        <c:scaling>
          <c:orientation val="minMax"/>
        </c:scaling>
        <c:axPos val="b"/>
        <c:delete val="1"/>
        <c:majorTickMark val="in"/>
        <c:minorTickMark val="none"/>
        <c:tickLblPos val="nextTo"/>
        <c:crossAx val="58698060"/>
        <c:crosses val="autoZero"/>
        <c:auto val="0"/>
        <c:lblOffset val="100"/>
        <c:noMultiLvlLbl val="0"/>
      </c:catAx>
      <c:valAx>
        <c:axId val="58698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785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0</xdr:rowOff>
    </xdr:from>
    <xdr:to>
      <xdr:col>37</xdr:col>
      <xdr:colOff>1209675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16278225" y="352425"/>
        <a:ext cx="3190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123825</xdr:colOff>
      <xdr:row>13</xdr:row>
      <xdr:rowOff>47625</xdr:rowOff>
    </xdr:from>
    <xdr:to>
      <xdr:col>37</xdr:col>
      <xdr:colOff>1209675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306800" y="2495550"/>
        <a:ext cx="31623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514350</xdr:colOff>
      <xdr:row>16</xdr:row>
      <xdr:rowOff>180975</xdr:rowOff>
    </xdr:from>
    <xdr:to>
      <xdr:col>36</xdr:col>
      <xdr:colOff>66675</xdr:colOff>
      <xdr:row>16</xdr:row>
      <xdr:rowOff>180975</xdr:rowOff>
    </xdr:to>
    <xdr:sp>
      <xdr:nvSpPr>
        <xdr:cNvPr id="3" name="Line 5"/>
        <xdr:cNvSpPr>
          <a:spLocks/>
        </xdr:cNvSpPr>
      </xdr:nvSpPr>
      <xdr:spPr>
        <a:xfrm>
          <a:off x="16182975" y="3200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152400</xdr:rowOff>
    </xdr:from>
    <xdr:to>
      <xdr:col>37</xdr:col>
      <xdr:colOff>1133475</xdr:colOff>
      <xdr:row>37</xdr:row>
      <xdr:rowOff>28575</xdr:rowOff>
    </xdr:to>
    <xdr:graphicFrame>
      <xdr:nvGraphicFramePr>
        <xdr:cNvPr id="4" name="Chart 6"/>
        <xdr:cNvGraphicFramePr/>
      </xdr:nvGraphicFramePr>
      <xdr:xfrm>
        <a:off x="14135100" y="4505325"/>
        <a:ext cx="52578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78"/>
  <sheetViews>
    <sheetView tabSelected="1" zoomScale="75" zoomScaleNormal="75" workbookViewId="0" topLeftCell="R1">
      <selection activeCell="AK41" sqref="AK4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5" width="4.796875" style="1" customWidth="1"/>
    <col min="16" max="16" width="5.3984375" style="1" customWidth="1"/>
    <col min="17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5.59765625" style="1" customWidth="1"/>
    <col min="28" max="29" width="3.796875" style="1" customWidth="1"/>
    <col min="30" max="31" width="5.19921875" style="1" customWidth="1"/>
    <col min="32" max="32" width="4.3984375" style="1" customWidth="1"/>
    <col min="33" max="33" width="4.09765625" style="1" customWidth="1"/>
    <col min="34" max="34" width="4.796875" style="1" customWidth="1"/>
    <col min="35" max="35" width="4.8984375" style="1" customWidth="1"/>
    <col min="36" max="36" width="5.3984375" style="1" customWidth="1"/>
    <col min="37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31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15" t="s">
        <v>71</v>
      </c>
      <c r="O2" s="7" t="s">
        <v>72</v>
      </c>
      <c r="P2" s="7" t="s">
        <v>72</v>
      </c>
      <c r="Q2" s="7" t="s">
        <v>7</v>
      </c>
      <c r="R2" s="7" t="s">
        <v>7</v>
      </c>
      <c r="T2" s="8" t="s">
        <v>8</v>
      </c>
      <c r="V2" s="9">
        <f>Q103+R103</f>
        <v>1244</v>
      </c>
      <c r="X2" s="8" t="s">
        <v>9</v>
      </c>
      <c r="Z2" s="8" t="s">
        <v>73</v>
      </c>
      <c r="AB2" s="8" t="s">
        <v>11</v>
      </c>
      <c r="AC2" s="8" t="s">
        <v>12</v>
      </c>
      <c r="AD2" s="1" t="s">
        <v>78</v>
      </c>
      <c r="AE2" s="1" t="s">
        <v>78</v>
      </c>
    </row>
    <row r="3" spans="2:36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82</v>
      </c>
      <c r="AD3" s="1" t="s">
        <v>81</v>
      </c>
      <c r="AE3" s="1" t="s">
        <v>80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</row>
    <row r="4" spans="1:36" ht="15">
      <c r="A4" s="12">
        <v>32747</v>
      </c>
      <c r="B4">
        <f>SUM(EDFL99:EDFL85!B4)</f>
        <v>0</v>
      </c>
      <c r="C4">
        <f>SUM(EDFL99:EDFL85!C4)</f>
        <v>0</v>
      </c>
      <c r="D4">
        <f>SUM(EDFL99:EDFL85!D4)</f>
        <v>1</v>
      </c>
      <c r="E4">
        <f>SUM(EDFL99:EDFL85!E4)</f>
        <v>0</v>
      </c>
      <c r="F4">
        <f>SUM(EDFL99:EDFL85!F4)</f>
        <v>0</v>
      </c>
      <c r="G4">
        <f>SUM(EDFL99:EDFL85!G4)</f>
        <v>0</v>
      </c>
      <c r="H4">
        <f>SUM(EDFL99:EDFL85!H4)</f>
        <v>0</v>
      </c>
      <c r="I4">
        <f>SUM(EDFL99:EDFL85!I4)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>J4+K4</f>
        <v>1</v>
      </c>
      <c r="O4" s="10">
        <f>N4</f>
        <v>1</v>
      </c>
      <c r="P4" s="5">
        <f aca="true" t="shared" si="2" ref="P4:P35">O4*100/$N$103</f>
        <v>-50</v>
      </c>
      <c r="Q4" s="9">
        <f aca="true" t="shared" si="3" ref="Q4:Q35">+B4+C4+F4+G4</f>
        <v>0</v>
      </c>
      <c r="R4" s="9">
        <f aca="true" t="shared" si="4" ref="R4:R35">D4+E4+H4+I4</f>
        <v>1</v>
      </c>
      <c r="W4" s="1" t="s">
        <v>28</v>
      </c>
      <c r="X4" s="1" t="s">
        <v>28</v>
      </c>
      <c r="Z4" s="10">
        <f>SUM(N4:N10)</f>
        <v>-2</v>
      </c>
      <c r="AA4" s="16">
        <f aca="true" t="shared" si="5" ref="AA4:AA17">Z4*100/$Z$18</f>
        <v>-100</v>
      </c>
      <c r="AB4" s="10">
        <f>SUM(Q4:Q10)+SUM(R4:R10)</f>
        <v>28</v>
      </c>
      <c r="AC4" s="10">
        <f>100*SUM(R4:R10)/AB4</f>
        <v>46.42857142857143</v>
      </c>
      <c r="AD4" s="10">
        <f>SUM(Q4:Q10)</f>
        <v>15</v>
      </c>
      <c r="AE4" s="10">
        <f>SUM(R4:R10)</f>
        <v>13</v>
      </c>
      <c r="AF4" s="1">
        <f>AD4-AE4</f>
        <v>2</v>
      </c>
      <c r="AH4" s="18">
        <f>(100*AF4/$AF$18)*4/7</f>
        <v>1.376936316695353</v>
      </c>
      <c r="AI4" s="18"/>
      <c r="AJ4" s="18">
        <f>AH4</f>
        <v>1.376936316695353</v>
      </c>
    </row>
    <row r="5" spans="1:36" ht="15">
      <c r="A5" s="12">
        <v>32748</v>
      </c>
      <c r="B5">
        <f>SUM(EDFL99:EDFL85!B5)</f>
        <v>0</v>
      </c>
      <c r="C5">
        <f>SUM(EDFL99:EDFL85!C5)</f>
        <v>1</v>
      </c>
      <c r="D5">
        <f>SUM(EDFL99:EDFL85!D5)</f>
        <v>0</v>
      </c>
      <c r="E5">
        <f>SUM(EDFL99:EDFL85!E5)</f>
        <v>0</v>
      </c>
      <c r="F5">
        <f>SUM(EDFL99:EDFL85!F5)</f>
        <v>0</v>
      </c>
      <c r="G5">
        <f>SUM(EDFL99:EDFL85!G5)</f>
        <v>0</v>
      </c>
      <c r="H5">
        <f>SUM(EDFL99:EDFL85!H5)</f>
        <v>0</v>
      </c>
      <c r="I5">
        <f>SUM(EDFL99:EDFL85!I5)</f>
        <v>0</v>
      </c>
      <c r="J5" s="9">
        <f t="shared" si="0"/>
        <v>-1</v>
      </c>
      <c r="K5" s="9">
        <f t="shared" si="1"/>
        <v>0</v>
      </c>
      <c r="L5" s="9">
        <f aca="true" t="shared" si="6" ref="L5:L36">L4+J5</f>
        <v>0</v>
      </c>
      <c r="M5" s="9">
        <f aca="true" t="shared" si="7" ref="M5:M36">M4+K5</f>
        <v>0</v>
      </c>
      <c r="N5" s="5">
        <f>J5+K5</f>
        <v>-1</v>
      </c>
      <c r="O5" s="10">
        <f aca="true" t="shared" si="8" ref="O5:O36">O4+N5</f>
        <v>0</v>
      </c>
      <c r="P5" s="5">
        <f t="shared" si="2"/>
        <v>0</v>
      </c>
      <c r="Q5" s="9">
        <f t="shared" si="3"/>
        <v>1</v>
      </c>
      <c r="R5" s="9">
        <f t="shared" si="4"/>
        <v>0</v>
      </c>
      <c r="T5" s="8" t="s">
        <v>29</v>
      </c>
      <c r="V5" s="9">
        <f>R103</f>
        <v>621</v>
      </c>
      <c r="W5" s="1" t="s">
        <v>30</v>
      </c>
      <c r="X5"/>
      <c r="Y5" s="1" t="s">
        <v>30</v>
      </c>
      <c r="Z5" s="10">
        <f>SUM(N11:N17)</f>
        <v>-21</v>
      </c>
      <c r="AA5" s="16">
        <f t="shared" si="5"/>
        <v>-1050</v>
      </c>
      <c r="AB5" s="10">
        <f>SUM(Q11:Q17)+SUM(R11:R17)</f>
        <v>81</v>
      </c>
      <c r="AC5" s="10">
        <f>100*SUM(R11:R17)/AB5</f>
        <v>37.03703703703704</v>
      </c>
      <c r="AD5" s="10">
        <f>SUM(Q11:Q17)</f>
        <v>51</v>
      </c>
      <c r="AE5" s="10">
        <f>SUM(R11:R17)</f>
        <v>30</v>
      </c>
      <c r="AF5" s="1">
        <f aca="true" t="shared" si="9" ref="AF5:AF17">AD5-AE5</f>
        <v>21</v>
      </c>
      <c r="AH5" s="18">
        <f aca="true" t="shared" si="10" ref="AH5:AH13">(100*AF5/$AF$18)*4/7</f>
        <v>14.457831325301203</v>
      </c>
      <c r="AI5" s="18"/>
      <c r="AJ5" s="18">
        <f aca="true" t="shared" si="11" ref="AJ5:AJ18">AH5</f>
        <v>14.457831325301203</v>
      </c>
    </row>
    <row r="6" spans="1:36" ht="15">
      <c r="A6" s="12">
        <v>32749</v>
      </c>
      <c r="B6">
        <f>SUM(EDFL99:EDFL85!B6)</f>
        <v>0</v>
      </c>
      <c r="C6">
        <f>SUM(EDFL99:EDFL85!C6)</f>
        <v>1</v>
      </c>
      <c r="D6">
        <f>SUM(EDFL99:EDFL85!D6)</f>
        <v>1</v>
      </c>
      <c r="E6">
        <f>SUM(EDFL99:EDFL85!E6)</f>
        <v>1</v>
      </c>
      <c r="F6">
        <f>SUM(EDFL99:EDFL85!F6)</f>
        <v>0</v>
      </c>
      <c r="G6">
        <f>SUM(EDFL99:EDFL85!G6)</f>
        <v>1</v>
      </c>
      <c r="H6">
        <f>SUM(EDFL99:EDFL85!H6)</f>
        <v>1</v>
      </c>
      <c r="I6">
        <f>SUM(EDFL99:EDFL85!I6)</f>
        <v>0</v>
      </c>
      <c r="J6" s="9">
        <f t="shared" si="0"/>
        <v>1</v>
      </c>
      <c r="K6" s="9">
        <f t="shared" si="1"/>
        <v>0</v>
      </c>
      <c r="L6" s="9">
        <f t="shared" si="6"/>
        <v>1</v>
      </c>
      <c r="M6" s="9">
        <f t="shared" si="7"/>
        <v>0</v>
      </c>
      <c r="N6" s="5">
        <f aca="true" t="shared" si="12" ref="N6:N69">J6+K6</f>
        <v>1</v>
      </c>
      <c r="O6" s="10">
        <f t="shared" si="8"/>
        <v>1</v>
      </c>
      <c r="P6" s="5">
        <f t="shared" si="2"/>
        <v>-50</v>
      </c>
      <c r="Q6" s="9">
        <f t="shared" si="3"/>
        <v>2</v>
      </c>
      <c r="R6" s="9">
        <f t="shared" si="4"/>
        <v>3</v>
      </c>
      <c r="T6" s="8" t="s">
        <v>31</v>
      </c>
      <c r="V6" s="9">
        <f>Q103</f>
        <v>623</v>
      </c>
      <c r="W6" s="1" t="s">
        <v>32</v>
      </c>
      <c r="X6" s="1" t="s">
        <v>32</v>
      </c>
      <c r="Z6" s="10">
        <f>SUM(N18:N24)</f>
        <v>-18</v>
      </c>
      <c r="AA6" s="16">
        <f t="shared" si="5"/>
        <v>-900</v>
      </c>
      <c r="AB6" s="10">
        <f>SUM(Q18:Q24)+SUM(R18:R24)</f>
        <v>70</v>
      </c>
      <c r="AC6" s="10">
        <f>100*SUM(R18:R24)/AB6</f>
        <v>37.142857142857146</v>
      </c>
      <c r="AD6" s="10">
        <f>SUM(Q18:Q24)</f>
        <v>44</v>
      </c>
      <c r="AE6" s="10">
        <f>SUM(R18:R24)</f>
        <v>26</v>
      </c>
      <c r="AF6" s="1">
        <f t="shared" si="9"/>
        <v>18</v>
      </c>
      <c r="AH6" s="18">
        <f t="shared" si="10"/>
        <v>12.392426850258175</v>
      </c>
      <c r="AI6" s="18"/>
      <c r="AJ6" s="18">
        <f t="shared" si="11"/>
        <v>12.392426850258175</v>
      </c>
    </row>
    <row r="7" spans="1:36" ht="15">
      <c r="A7" s="12">
        <v>32750</v>
      </c>
      <c r="B7">
        <f>SUM(EDFL99:EDFL85!B7)</f>
        <v>0</v>
      </c>
      <c r="C7">
        <f>SUM(EDFL99:EDFL85!C7)</f>
        <v>0</v>
      </c>
      <c r="D7">
        <f>SUM(EDFL99:EDFL85!D7)</f>
        <v>0</v>
      </c>
      <c r="E7">
        <f>SUM(EDFL99:EDFL85!E7)</f>
        <v>0</v>
      </c>
      <c r="F7">
        <f>SUM(EDFL99:EDFL85!F7)</f>
        <v>0</v>
      </c>
      <c r="G7">
        <f>SUM(EDFL99:EDFL85!G7)</f>
        <v>5</v>
      </c>
      <c r="H7">
        <f>SUM(EDFL99:EDFL85!H7)</f>
        <v>0</v>
      </c>
      <c r="I7">
        <f>SUM(EDFL99:EDFL85!I7)</f>
        <v>0</v>
      </c>
      <c r="J7" s="9">
        <f t="shared" si="0"/>
        <v>0</v>
      </c>
      <c r="K7" s="9">
        <f t="shared" si="1"/>
        <v>-5</v>
      </c>
      <c r="L7" s="9">
        <f t="shared" si="6"/>
        <v>1</v>
      </c>
      <c r="M7" s="9">
        <f t="shared" si="7"/>
        <v>-5</v>
      </c>
      <c r="N7" s="5">
        <f t="shared" si="12"/>
        <v>-5</v>
      </c>
      <c r="O7" s="10">
        <f t="shared" si="8"/>
        <v>-4</v>
      </c>
      <c r="P7" s="5">
        <f t="shared" si="2"/>
        <v>200</v>
      </c>
      <c r="Q7" s="9">
        <f t="shared" si="3"/>
        <v>5</v>
      </c>
      <c r="R7" s="9">
        <f t="shared" si="4"/>
        <v>0</v>
      </c>
      <c r="T7" s="8" t="s">
        <v>33</v>
      </c>
      <c r="V7" s="5">
        <f>V5*100/(V5+V6)</f>
        <v>49.91961414790997</v>
      </c>
      <c r="W7" s="1" t="s">
        <v>34</v>
      </c>
      <c r="Y7" s="1" t="s">
        <v>34</v>
      </c>
      <c r="Z7" s="10">
        <f>SUM(N25:N31)</f>
        <v>-11</v>
      </c>
      <c r="AA7" s="16">
        <f t="shared" si="5"/>
        <v>-550</v>
      </c>
      <c r="AB7" s="10">
        <f>SUM(Q25:Q31)+SUM(R25:R31)</f>
        <v>65</v>
      </c>
      <c r="AC7" s="10">
        <f>100*SUM(R25:R31)/AB7</f>
        <v>41.53846153846154</v>
      </c>
      <c r="AD7" s="10">
        <f>SUM(Q25:Q31)</f>
        <v>38</v>
      </c>
      <c r="AE7" s="10">
        <f>SUM(R25:R31)</f>
        <v>27</v>
      </c>
      <c r="AF7" s="1">
        <f t="shared" si="9"/>
        <v>11</v>
      </c>
      <c r="AH7" s="18">
        <f t="shared" si="10"/>
        <v>7.57314974182444</v>
      </c>
      <c r="AI7" s="18"/>
      <c r="AJ7" s="18">
        <f t="shared" si="11"/>
        <v>7.57314974182444</v>
      </c>
    </row>
    <row r="8" spans="1:36" ht="15">
      <c r="A8" s="12">
        <v>32751</v>
      </c>
      <c r="B8">
        <f>SUM(EDFL99:EDFL85!B8)</f>
        <v>0</v>
      </c>
      <c r="C8">
        <f>SUM(EDFL99:EDFL85!C8)</f>
        <v>1</v>
      </c>
      <c r="D8">
        <f>SUM(EDFL99:EDFL85!D8)</f>
        <v>2</v>
      </c>
      <c r="E8">
        <f>SUM(EDFL99:EDFL85!E8)</f>
        <v>2</v>
      </c>
      <c r="F8">
        <f>SUM(EDFL99:EDFL85!F8)</f>
        <v>0</v>
      </c>
      <c r="G8">
        <f>SUM(EDFL99:EDFL85!G8)</f>
        <v>0</v>
      </c>
      <c r="H8">
        <f>SUM(EDFL99:EDFL85!H8)</f>
        <v>0</v>
      </c>
      <c r="I8">
        <f>SUM(EDFL99:EDFL85!I8)</f>
        <v>1</v>
      </c>
      <c r="J8" s="9">
        <f t="shared" si="0"/>
        <v>3</v>
      </c>
      <c r="K8" s="9">
        <f t="shared" si="1"/>
        <v>1</v>
      </c>
      <c r="L8" s="9">
        <f t="shared" si="6"/>
        <v>4</v>
      </c>
      <c r="M8" s="9">
        <f t="shared" si="7"/>
        <v>-4</v>
      </c>
      <c r="N8" s="5">
        <f t="shared" si="12"/>
        <v>4</v>
      </c>
      <c r="O8" s="10">
        <f t="shared" si="8"/>
        <v>0</v>
      </c>
      <c r="P8" s="5">
        <f t="shared" si="2"/>
        <v>0</v>
      </c>
      <c r="Q8" s="9">
        <f t="shared" si="3"/>
        <v>1</v>
      </c>
      <c r="R8" s="9">
        <f t="shared" si="4"/>
        <v>5</v>
      </c>
      <c r="W8" s="1" t="s">
        <v>35</v>
      </c>
      <c r="X8" s="1" t="s">
        <v>35</v>
      </c>
      <c r="Z8" s="10">
        <f>SUM(N32:N38)</f>
        <v>-11</v>
      </c>
      <c r="AA8" s="16">
        <f t="shared" si="5"/>
        <v>-550</v>
      </c>
      <c r="AB8" s="10">
        <f>SUM(Q32:Q38)+SUM(R32:R38)</f>
        <v>75</v>
      </c>
      <c r="AC8" s="10">
        <f>100*SUM(R32:R38)/AB8</f>
        <v>42.666666666666664</v>
      </c>
      <c r="AD8" s="10">
        <f>SUM(Q32:Q38)</f>
        <v>43</v>
      </c>
      <c r="AE8" s="10">
        <f>SUM(R32:R38)</f>
        <v>32</v>
      </c>
      <c r="AF8" s="1">
        <f t="shared" si="9"/>
        <v>11</v>
      </c>
      <c r="AH8" s="18">
        <f t="shared" si="10"/>
        <v>7.57314974182444</v>
      </c>
      <c r="AI8" s="18"/>
      <c r="AJ8" s="18">
        <f t="shared" si="11"/>
        <v>7.57314974182444</v>
      </c>
    </row>
    <row r="9" spans="1:36" ht="15">
      <c r="A9" s="12">
        <v>32752</v>
      </c>
      <c r="B9">
        <f>SUM(EDFL99:EDFL85!B9)</f>
        <v>0</v>
      </c>
      <c r="C9">
        <f>SUM(EDFL99:EDFL85!C9)</f>
        <v>0</v>
      </c>
      <c r="D9">
        <f>SUM(EDFL99:EDFL85!D9)</f>
        <v>2</v>
      </c>
      <c r="E9">
        <f>SUM(EDFL99:EDFL85!E9)</f>
        <v>0</v>
      </c>
      <c r="F9">
        <f>SUM(EDFL99:EDFL85!F9)</f>
        <v>0</v>
      </c>
      <c r="G9">
        <f>SUM(EDFL99:EDFL85!G9)</f>
        <v>0</v>
      </c>
      <c r="H9">
        <f>SUM(EDFL99:EDFL85!H9)</f>
        <v>0</v>
      </c>
      <c r="I9">
        <f>SUM(EDFL99:EDFL85!I9)</f>
        <v>0</v>
      </c>
      <c r="J9" s="9">
        <f t="shared" si="0"/>
        <v>2</v>
      </c>
      <c r="K9" s="9">
        <f t="shared" si="1"/>
        <v>0</v>
      </c>
      <c r="L9" s="9">
        <f t="shared" si="6"/>
        <v>6</v>
      </c>
      <c r="M9" s="9">
        <f t="shared" si="7"/>
        <v>-4</v>
      </c>
      <c r="N9" s="5">
        <f t="shared" si="12"/>
        <v>2</v>
      </c>
      <c r="O9" s="10">
        <f t="shared" si="8"/>
        <v>2</v>
      </c>
      <c r="P9" s="5">
        <f t="shared" si="2"/>
        <v>-100</v>
      </c>
      <c r="Q9" s="9">
        <f t="shared" si="3"/>
        <v>0</v>
      </c>
      <c r="R9" s="9">
        <f t="shared" si="4"/>
        <v>2</v>
      </c>
      <c r="T9" s="8" t="s">
        <v>36</v>
      </c>
      <c r="V9" s="5"/>
      <c r="W9" s="1" t="s">
        <v>37</v>
      </c>
      <c r="Y9" s="1" t="s">
        <v>37</v>
      </c>
      <c r="Z9" s="10">
        <f>SUM(N39:N45)</f>
        <v>9</v>
      </c>
      <c r="AA9" s="16">
        <f t="shared" si="5"/>
        <v>450</v>
      </c>
      <c r="AB9" s="10">
        <f>SUM(Q39:Q45)+SUM(R39:R45)</f>
        <v>63</v>
      </c>
      <c r="AC9" s="10">
        <f>100*SUM(R39:R45)/AB9</f>
        <v>57.142857142857146</v>
      </c>
      <c r="AD9" s="10">
        <f>SUM(Q39:Q45)</f>
        <v>27</v>
      </c>
      <c r="AE9" s="10">
        <f>SUM(R39:R45)</f>
        <v>36</v>
      </c>
      <c r="AG9" s="1">
        <f>AE9-AD9</f>
        <v>9</v>
      </c>
      <c r="AH9" s="18"/>
      <c r="AI9" s="18">
        <f aca="true" t="shared" si="13" ref="AI5:AI17">(100*AG9/$AG$18)*3/7</f>
        <v>4.761904761904761</v>
      </c>
      <c r="AJ9" s="18">
        <f>AI9</f>
        <v>4.761904761904761</v>
      </c>
    </row>
    <row r="10" spans="1:36" ht="15">
      <c r="A10" s="12">
        <v>32753</v>
      </c>
      <c r="B10">
        <f>SUM(EDFL99:EDFL85!B10)</f>
        <v>0</v>
      </c>
      <c r="C10">
        <f>SUM(EDFL99:EDFL85!C10)</f>
        <v>2</v>
      </c>
      <c r="D10">
        <f>SUM(EDFL99:EDFL85!D10)</f>
        <v>1</v>
      </c>
      <c r="E10">
        <f>SUM(EDFL99:EDFL85!E10)</f>
        <v>1</v>
      </c>
      <c r="F10">
        <f>SUM(EDFL99:EDFL85!F10)</f>
        <v>0</v>
      </c>
      <c r="G10">
        <f>SUM(EDFL99:EDFL85!G10)</f>
        <v>4</v>
      </c>
      <c r="H10">
        <f>SUM(EDFL99:EDFL85!H10)</f>
        <v>0</v>
      </c>
      <c r="I10">
        <f>SUM(EDFL99:EDFL85!I10)</f>
        <v>0</v>
      </c>
      <c r="J10" s="9">
        <f t="shared" si="0"/>
        <v>0</v>
      </c>
      <c r="K10" s="9">
        <f t="shared" si="1"/>
        <v>-4</v>
      </c>
      <c r="L10" s="9">
        <f t="shared" si="6"/>
        <v>6</v>
      </c>
      <c r="M10" s="9">
        <f t="shared" si="7"/>
        <v>-8</v>
      </c>
      <c r="N10" s="5">
        <f t="shared" si="12"/>
        <v>-4</v>
      </c>
      <c r="O10" s="10">
        <f t="shared" si="8"/>
        <v>-2</v>
      </c>
      <c r="P10" s="5">
        <f t="shared" si="2"/>
        <v>100</v>
      </c>
      <c r="Q10" s="9">
        <f t="shared" si="3"/>
        <v>6</v>
      </c>
      <c r="R10" s="9">
        <f t="shared" si="4"/>
        <v>2</v>
      </c>
      <c r="U10" s="8" t="s">
        <v>2</v>
      </c>
      <c r="V10" s="5">
        <f>100*(+E103/(E103+D103))</f>
        <v>29.428571428571427</v>
      </c>
      <c r="W10" s="8" t="s">
        <v>38</v>
      </c>
      <c r="X10" s="8" t="s">
        <v>38</v>
      </c>
      <c r="Z10" s="10">
        <f>SUM(N46:N52)</f>
        <v>-6</v>
      </c>
      <c r="AA10" s="16">
        <f t="shared" si="5"/>
        <v>-300</v>
      </c>
      <c r="AB10" s="10">
        <f>SUM(Q46:Q52)+SUM(R46:R52)</f>
        <v>82</v>
      </c>
      <c r="AC10" s="10">
        <f>100*SUM(R46:R52)/AB10</f>
        <v>46.34146341463415</v>
      </c>
      <c r="AD10" s="10">
        <f>SUM(Q46:Q52)</f>
        <v>44</v>
      </c>
      <c r="AE10" s="10">
        <f>SUM(R46:R52)</f>
        <v>38</v>
      </c>
      <c r="AF10" s="1">
        <f t="shared" si="9"/>
        <v>6</v>
      </c>
      <c r="AH10" s="18">
        <f t="shared" si="10"/>
        <v>4.130808950086059</v>
      </c>
      <c r="AI10" s="18"/>
      <c r="AJ10" s="18">
        <f t="shared" si="11"/>
        <v>4.130808950086059</v>
      </c>
    </row>
    <row r="11" spans="1:36" ht="15">
      <c r="A11" s="12">
        <v>32754</v>
      </c>
      <c r="B11">
        <f>SUM(EDFL99:EDFL85!B11)</f>
        <v>0</v>
      </c>
      <c r="C11">
        <f>SUM(EDFL99:EDFL85!C11)</f>
        <v>0</v>
      </c>
      <c r="D11">
        <f>SUM(EDFL99:EDFL85!D11)</f>
        <v>0</v>
      </c>
      <c r="E11">
        <f>SUM(EDFL99:EDFL85!E11)</f>
        <v>0</v>
      </c>
      <c r="F11">
        <f>SUM(EDFL99:EDFL85!F11)</f>
        <v>2</v>
      </c>
      <c r="G11">
        <f>SUM(EDFL99:EDFL85!G11)</f>
        <v>1</v>
      </c>
      <c r="H11">
        <f>SUM(EDFL99:EDFL85!H11)</f>
        <v>1</v>
      </c>
      <c r="I11">
        <f>SUM(EDFL99:EDFL85!I11)</f>
        <v>2</v>
      </c>
      <c r="J11" s="9">
        <f t="shared" si="0"/>
        <v>0</v>
      </c>
      <c r="K11" s="9">
        <f t="shared" si="1"/>
        <v>0</v>
      </c>
      <c r="L11" s="9">
        <f t="shared" si="6"/>
        <v>6</v>
      </c>
      <c r="M11" s="9">
        <f t="shared" si="7"/>
        <v>-8</v>
      </c>
      <c r="N11" s="5">
        <f t="shared" si="12"/>
        <v>0</v>
      </c>
      <c r="O11" s="10">
        <f t="shared" si="8"/>
        <v>-2</v>
      </c>
      <c r="P11" s="5">
        <f t="shared" si="2"/>
        <v>100</v>
      </c>
      <c r="Q11" s="9">
        <f t="shared" si="3"/>
        <v>3</v>
      </c>
      <c r="R11" s="9">
        <f t="shared" si="4"/>
        <v>3</v>
      </c>
      <c r="S11" s="8" t="s">
        <v>39</v>
      </c>
      <c r="U11" s="8" t="s">
        <v>3</v>
      </c>
      <c r="V11" s="5">
        <f>100*(+I103/(I103+H103))</f>
        <v>36.162361623616235</v>
      </c>
      <c r="W11" s="8" t="s">
        <v>40</v>
      </c>
      <c r="Y11" s="8" t="s">
        <v>40</v>
      </c>
      <c r="Z11" s="10">
        <f>SUM(N53:N59)</f>
        <v>4</v>
      </c>
      <c r="AA11" s="16">
        <f t="shared" si="5"/>
        <v>200</v>
      </c>
      <c r="AB11" s="10">
        <f>SUM(Q53:Q59)+SUM(R53:R59)</f>
        <v>88</v>
      </c>
      <c r="AC11" s="10">
        <f>100*SUM(R53:R59)/AB11</f>
        <v>52.27272727272727</v>
      </c>
      <c r="AD11" s="10">
        <f>SUM(Q53:Q59)</f>
        <v>42</v>
      </c>
      <c r="AE11" s="10">
        <f>SUM(R53:R59)</f>
        <v>46</v>
      </c>
      <c r="AG11" s="1">
        <f>AE11-AD11</f>
        <v>4</v>
      </c>
      <c r="AH11" s="18"/>
      <c r="AI11" s="18">
        <f t="shared" si="13"/>
        <v>2.1164021164021163</v>
      </c>
      <c r="AJ11" s="18">
        <f>AI11</f>
        <v>2.1164021164021163</v>
      </c>
    </row>
    <row r="12" spans="1:36" ht="15">
      <c r="A12" s="12">
        <v>32755</v>
      </c>
      <c r="B12">
        <f>SUM(EDFL99:EDFL85!B12)</f>
        <v>1</v>
      </c>
      <c r="C12">
        <f>SUM(EDFL99:EDFL85!C12)</f>
        <v>4</v>
      </c>
      <c r="D12">
        <f>SUM(EDFL99:EDFL85!D12)</f>
        <v>0</v>
      </c>
      <c r="E12">
        <f>SUM(EDFL99:EDFL85!E12)</f>
        <v>0</v>
      </c>
      <c r="F12">
        <f>SUM(EDFL99:EDFL85!F12)</f>
        <v>2</v>
      </c>
      <c r="G12">
        <f>SUM(EDFL99:EDFL85!G12)</f>
        <v>0</v>
      </c>
      <c r="H12">
        <f>SUM(EDFL99:EDFL85!H12)</f>
        <v>0</v>
      </c>
      <c r="I12">
        <f>SUM(EDFL99:EDFL85!I12)</f>
        <v>4</v>
      </c>
      <c r="J12" s="9">
        <f t="shared" si="0"/>
        <v>-5</v>
      </c>
      <c r="K12" s="9">
        <f t="shared" si="1"/>
        <v>2</v>
      </c>
      <c r="L12" s="9">
        <f t="shared" si="6"/>
        <v>1</v>
      </c>
      <c r="M12" s="9">
        <f t="shared" si="7"/>
        <v>-6</v>
      </c>
      <c r="N12" s="5">
        <f t="shared" si="12"/>
        <v>-3</v>
      </c>
      <c r="O12" s="10">
        <f t="shared" si="8"/>
        <v>-5</v>
      </c>
      <c r="P12" s="5">
        <f t="shared" si="2"/>
        <v>250</v>
      </c>
      <c r="Q12" s="9">
        <f t="shared" si="3"/>
        <v>7</v>
      </c>
      <c r="R12" s="9">
        <f t="shared" si="4"/>
        <v>4</v>
      </c>
      <c r="U12" s="8" t="s">
        <v>41</v>
      </c>
      <c r="V12" s="5">
        <f>100*((E103+I103)/(E103+D103+I103+H103))</f>
        <v>32.367149758454104</v>
      </c>
      <c r="W12" s="8" t="s">
        <v>42</v>
      </c>
      <c r="X12" s="8" t="s">
        <v>42</v>
      </c>
      <c r="Z12" s="10">
        <f>SUM(N60:N66)</f>
        <v>-7</v>
      </c>
      <c r="AA12" s="16">
        <f t="shared" si="5"/>
        <v>-350</v>
      </c>
      <c r="AB12" s="10">
        <f>SUM(Q60:Q66)+SUM(R60:R66)</f>
        <v>127</v>
      </c>
      <c r="AC12" s="10">
        <f>100*SUM(R60:R66)/AB12</f>
        <v>47.24409448818898</v>
      </c>
      <c r="AD12" s="10">
        <f>SUM(Q60:Q66)</f>
        <v>67</v>
      </c>
      <c r="AE12" s="10">
        <f>SUM(R60:R66)</f>
        <v>60</v>
      </c>
      <c r="AF12" s="1">
        <f t="shared" si="9"/>
        <v>7</v>
      </c>
      <c r="AH12" s="18">
        <f t="shared" si="10"/>
        <v>4.819277108433735</v>
      </c>
      <c r="AI12" s="18"/>
      <c r="AJ12" s="18">
        <f t="shared" si="11"/>
        <v>4.819277108433735</v>
      </c>
    </row>
    <row r="13" spans="1:36" ht="15">
      <c r="A13" s="12">
        <v>32756</v>
      </c>
      <c r="B13">
        <f>SUM(EDFL99:EDFL85!B13)</f>
        <v>0</v>
      </c>
      <c r="C13">
        <f>SUM(EDFL99:EDFL85!C13)</f>
        <v>1</v>
      </c>
      <c r="D13">
        <f>SUM(EDFL99:EDFL85!D13)</f>
        <v>1</v>
      </c>
      <c r="E13">
        <f>SUM(EDFL99:EDFL85!E13)</f>
        <v>0</v>
      </c>
      <c r="F13">
        <f>SUM(EDFL99:EDFL85!F13)</f>
        <v>0</v>
      </c>
      <c r="G13">
        <f>SUM(EDFL99:EDFL85!G13)</f>
        <v>6</v>
      </c>
      <c r="H13">
        <f>SUM(EDFL99:EDFL85!H13)</f>
        <v>1</v>
      </c>
      <c r="I13">
        <f>SUM(EDFL99:EDFL85!I13)</f>
        <v>0</v>
      </c>
      <c r="J13" s="9">
        <f t="shared" si="0"/>
        <v>0</v>
      </c>
      <c r="K13" s="9">
        <f t="shared" si="1"/>
        <v>-5</v>
      </c>
      <c r="L13" s="9">
        <f t="shared" si="6"/>
        <v>1</v>
      </c>
      <c r="M13" s="9">
        <f t="shared" si="7"/>
        <v>-11</v>
      </c>
      <c r="N13" s="5">
        <f t="shared" si="12"/>
        <v>-5</v>
      </c>
      <c r="O13" s="10">
        <f t="shared" si="8"/>
        <v>-10</v>
      </c>
      <c r="P13" s="5">
        <f t="shared" si="2"/>
        <v>500</v>
      </c>
      <c r="Q13" s="9">
        <f t="shared" si="3"/>
        <v>7</v>
      </c>
      <c r="R13" s="9">
        <f t="shared" si="4"/>
        <v>2</v>
      </c>
      <c r="W13" s="8" t="s">
        <v>43</v>
      </c>
      <c r="Y13" s="8" t="s">
        <v>43</v>
      </c>
      <c r="Z13" s="10">
        <f>SUM(N67:N73)</f>
        <v>-7</v>
      </c>
      <c r="AA13" s="16">
        <f t="shared" si="5"/>
        <v>-350</v>
      </c>
      <c r="AB13" s="10">
        <f>SUM(Q67:Q73)+SUM(R67:R73)</f>
        <v>81</v>
      </c>
      <c r="AC13" s="10">
        <f>100*SUM(R67:R73)/AB13</f>
        <v>45.67901234567901</v>
      </c>
      <c r="AD13" s="10">
        <f>SUM(Q67:Q73)</f>
        <v>44</v>
      </c>
      <c r="AE13" s="10">
        <f>SUM(R67:R73)</f>
        <v>37</v>
      </c>
      <c r="AF13" s="1">
        <f t="shared" si="9"/>
        <v>7</v>
      </c>
      <c r="AH13" s="18">
        <f t="shared" si="10"/>
        <v>4.819277108433735</v>
      </c>
      <c r="AI13" s="18"/>
      <c r="AJ13" s="18">
        <f t="shared" si="11"/>
        <v>4.819277108433735</v>
      </c>
    </row>
    <row r="14" spans="1:36" ht="15">
      <c r="A14" s="12">
        <v>32757</v>
      </c>
      <c r="B14">
        <f>SUM(EDFL99:EDFL85!B14)</f>
        <v>0</v>
      </c>
      <c r="C14">
        <f>SUM(EDFL99:EDFL85!C14)</f>
        <v>5</v>
      </c>
      <c r="D14">
        <f>SUM(EDFL99:EDFL85!D14)</f>
        <v>7</v>
      </c>
      <c r="E14">
        <f>SUM(EDFL99:EDFL85!E14)</f>
        <v>2</v>
      </c>
      <c r="F14">
        <f>SUM(EDFL99:EDFL85!F14)</f>
        <v>0</v>
      </c>
      <c r="G14">
        <f>SUM(EDFL99:EDFL85!G14)</f>
        <v>5</v>
      </c>
      <c r="H14">
        <f>SUM(EDFL99:EDFL85!H14)</f>
        <v>0</v>
      </c>
      <c r="I14">
        <f>SUM(EDFL99:EDFL85!I14)</f>
        <v>1</v>
      </c>
      <c r="J14" s="9">
        <f t="shared" si="0"/>
        <v>4</v>
      </c>
      <c r="K14" s="9">
        <f t="shared" si="1"/>
        <v>-4</v>
      </c>
      <c r="L14" s="9">
        <f t="shared" si="6"/>
        <v>5</v>
      </c>
      <c r="M14" s="9">
        <f t="shared" si="7"/>
        <v>-15</v>
      </c>
      <c r="N14" s="5">
        <f t="shared" si="12"/>
        <v>0</v>
      </c>
      <c r="O14" s="10">
        <f t="shared" si="8"/>
        <v>-10</v>
      </c>
      <c r="P14" s="5">
        <f t="shared" si="2"/>
        <v>500</v>
      </c>
      <c r="Q14" s="9">
        <f t="shared" si="3"/>
        <v>10</v>
      </c>
      <c r="R14" s="9">
        <f t="shared" si="4"/>
        <v>10</v>
      </c>
      <c r="T14" s="8"/>
      <c r="W14" s="8" t="s">
        <v>44</v>
      </c>
      <c r="X14" s="8" t="s">
        <v>44</v>
      </c>
      <c r="Z14" s="10">
        <f>SUM(N74:N80)</f>
        <v>16</v>
      </c>
      <c r="AA14" s="16">
        <f t="shared" si="5"/>
        <v>800</v>
      </c>
      <c r="AB14" s="10">
        <f>SUM(Q74:Q80)+SUM(R74:R80)</f>
        <v>148</v>
      </c>
      <c r="AC14" s="10">
        <f>100*SUM(R74:R80)/AB14</f>
        <v>55.4054054054054</v>
      </c>
      <c r="AD14" s="10">
        <f>SUM(Q74:Q80)</f>
        <v>66</v>
      </c>
      <c r="AE14" s="10">
        <f>SUM(R74:R80)</f>
        <v>82</v>
      </c>
      <c r="AG14" s="1">
        <f>AE14-AD14</f>
        <v>16</v>
      </c>
      <c r="AH14" s="18"/>
      <c r="AI14" s="18">
        <f t="shared" si="13"/>
        <v>8.465608465608465</v>
      </c>
      <c r="AJ14" s="18">
        <f>AI14</f>
        <v>8.465608465608465</v>
      </c>
    </row>
    <row r="15" spans="1:36" ht="15">
      <c r="A15" s="12">
        <v>32758</v>
      </c>
      <c r="B15">
        <f>SUM(EDFL99:EDFL85!B15)</f>
        <v>1</v>
      </c>
      <c r="C15">
        <f>SUM(EDFL99:EDFL85!C15)</f>
        <v>1</v>
      </c>
      <c r="D15">
        <f>SUM(EDFL99:EDFL85!D15)</f>
        <v>0</v>
      </c>
      <c r="E15">
        <f>SUM(EDFL99:EDFL85!E15)</f>
        <v>1</v>
      </c>
      <c r="F15">
        <f>SUM(EDFL99:EDFL85!F15)</f>
        <v>2</v>
      </c>
      <c r="G15">
        <f>SUM(EDFL99:EDFL85!G15)</f>
        <v>3</v>
      </c>
      <c r="H15">
        <f>SUM(EDFL99:EDFL85!H15)</f>
        <v>0</v>
      </c>
      <c r="I15">
        <f>SUM(EDFL99:EDFL85!I15)</f>
        <v>1</v>
      </c>
      <c r="J15" s="9">
        <f t="shared" si="0"/>
        <v>-1</v>
      </c>
      <c r="K15" s="9">
        <f t="shared" si="1"/>
        <v>-4</v>
      </c>
      <c r="L15" s="9">
        <f t="shared" si="6"/>
        <v>4</v>
      </c>
      <c r="M15" s="9">
        <f t="shared" si="7"/>
        <v>-19</v>
      </c>
      <c r="N15" s="5">
        <f t="shared" si="12"/>
        <v>-5</v>
      </c>
      <c r="O15" s="10">
        <f t="shared" si="8"/>
        <v>-15</v>
      </c>
      <c r="P15" s="5">
        <f t="shared" si="2"/>
        <v>750</v>
      </c>
      <c r="Q15" s="9">
        <f t="shared" si="3"/>
        <v>7</v>
      </c>
      <c r="R15" s="9">
        <f t="shared" si="4"/>
        <v>2</v>
      </c>
      <c r="T15" s="8"/>
      <c r="W15" s="8" t="s">
        <v>45</v>
      </c>
      <c r="Y15" s="8" t="s">
        <v>45</v>
      </c>
      <c r="Z15" s="10">
        <f>SUM(N81:N87)</f>
        <v>18</v>
      </c>
      <c r="AA15" s="16">
        <f t="shared" si="5"/>
        <v>900</v>
      </c>
      <c r="AB15" s="10">
        <f>SUM(Q81:Q87)+SUM(R81:R87)</f>
        <v>154</v>
      </c>
      <c r="AC15" s="10">
        <f>100*SUM(R81:R87)/AB15</f>
        <v>55.84415584415584</v>
      </c>
      <c r="AD15" s="10">
        <f>SUM(Q81:Q87)</f>
        <v>68</v>
      </c>
      <c r="AE15" s="10">
        <f>SUM(R81:R87)</f>
        <v>86</v>
      </c>
      <c r="AG15" s="1">
        <f>AE15-AD15</f>
        <v>18</v>
      </c>
      <c r="AH15" s="18"/>
      <c r="AI15" s="18">
        <f t="shared" si="13"/>
        <v>9.523809523809522</v>
      </c>
      <c r="AJ15" s="18">
        <f>AI15</f>
        <v>9.523809523809522</v>
      </c>
    </row>
    <row r="16" spans="1:36" ht="15">
      <c r="A16" s="12">
        <v>32759</v>
      </c>
      <c r="B16">
        <f>SUM(EDFL99:EDFL85!B16)</f>
        <v>3</v>
      </c>
      <c r="C16">
        <f>SUM(EDFL99:EDFL85!C16)</f>
        <v>2</v>
      </c>
      <c r="D16">
        <f>SUM(EDFL99:EDFL85!D16)</f>
        <v>1</v>
      </c>
      <c r="E16">
        <f>SUM(EDFL99:EDFL85!E16)</f>
        <v>0</v>
      </c>
      <c r="F16">
        <f>SUM(EDFL99:EDFL85!F16)</f>
        <v>0</v>
      </c>
      <c r="G16">
        <f>SUM(EDFL99:EDFL85!G16)</f>
        <v>2</v>
      </c>
      <c r="H16">
        <f>SUM(EDFL99:EDFL85!H16)</f>
        <v>1</v>
      </c>
      <c r="I16">
        <f>SUM(EDFL99:EDFL85!I16)</f>
        <v>1</v>
      </c>
      <c r="J16" s="9">
        <f t="shared" si="0"/>
        <v>-4</v>
      </c>
      <c r="K16" s="9">
        <f t="shared" si="1"/>
        <v>0</v>
      </c>
      <c r="L16" s="9">
        <f t="shared" si="6"/>
        <v>0</v>
      </c>
      <c r="M16" s="9">
        <f t="shared" si="7"/>
        <v>-19</v>
      </c>
      <c r="N16" s="5">
        <f t="shared" si="12"/>
        <v>-4</v>
      </c>
      <c r="O16" s="10">
        <f t="shared" si="8"/>
        <v>-19</v>
      </c>
      <c r="P16" s="5">
        <f t="shared" si="2"/>
        <v>950</v>
      </c>
      <c r="Q16" s="9">
        <f t="shared" si="3"/>
        <v>7</v>
      </c>
      <c r="R16" s="9">
        <f t="shared" si="4"/>
        <v>3</v>
      </c>
      <c r="W16" s="8" t="s">
        <v>46</v>
      </c>
      <c r="X16" s="8" t="s">
        <v>46</v>
      </c>
      <c r="Z16" s="10">
        <f>SUM(N88:N94)</f>
        <v>30</v>
      </c>
      <c r="AA16" s="16">
        <f t="shared" si="5"/>
        <v>1500</v>
      </c>
      <c r="AB16" s="10">
        <f>SUM(Q88:Q94)+SUM(R88:R94)</f>
        <v>108</v>
      </c>
      <c r="AC16" s="10">
        <f>100*SUM(R88:R94)/AB16</f>
        <v>63.888888888888886</v>
      </c>
      <c r="AD16" s="10">
        <f>SUM(Q88:Q94)</f>
        <v>39</v>
      </c>
      <c r="AE16" s="10">
        <f>SUM(R88:R94)</f>
        <v>69</v>
      </c>
      <c r="AG16" s="1">
        <f>AE16-AD16</f>
        <v>30</v>
      </c>
      <c r="AH16" s="18"/>
      <c r="AI16" s="18">
        <f t="shared" si="13"/>
        <v>15.873015873015873</v>
      </c>
      <c r="AJ16" s="18">
        <f>AI16</f>
        <v>15.873015873015873</v>
      </c>
    </row>
    <row r="17" spans="1:36" ht="15">
      <c r="A17" s="12">
        <v>32760</v>
      </c>
      <c r="B17">
        <f>SUM(EDFL99:EDFL85!B17)</f>
        <v>4</v>
      </c>
      <c r="C17">
        <f>SUM(EDFL99:EDFL85!C17)</f>
        <v>2</v>
      </c>
      <c r="D17">
        <f>SUM(EDFL99:EDFL85!D17)</f>
        <v>2</v>
      </c>
      <c r="E17">
        <f>SUM(EDFL99:EDFL85!E17)</f>
        <v>3</v>
      </c>
      <c r="F17">
        <f>SUM(EDFL99:EDFL85!F17)</f>
        <v>1</v>
      </c>
      <c r="G17">
        <f>SUM(EDFL99:EDFL85!G17)</f>
        <v>3</v>
      </c>
      <c r="H17">
        <f>SUM(EDFL99:EDFL85!H17)</f>
        <v>1</v>
      </c>
      <c r="I17">
        <f>SUM(EDFL99:EDFL85!I17)</f>
        <v>0</v>
      </c>
      <c r="J17" s="9">
        <f t="shared" si="0"/>
        <v>-1</v>
      </c>
      <c r="K17" s="9">
        <f t="shared" si="1"/>
        <v>-3</v>
      </c>
      <c r="L17" s="9">
        <f t="shared" si="6"/>
        <v>-1</v>
      </c>
      <c r="M17" s="9">
        <f t="shared" si="7"/>
        <v>-22</v>
      </c>
      <c r="N17" s="5">
        <f t="shared" si="12"/>
        <v>-4</v>
      </c>
      <c r="O17" s="10">
        <f t="shared" si="8"/>
        <v>-23</v>
      </c>
      <c r="P17" s="5">
        <f t="shared" si="2"/>
        <v>1150</v>
      </c>
      <c r="Q17" s="9">
        <f t="shared" si="3"/>
        <v>10</v>
      </c>
      <c r="R17" s="9">
        <f t="shared" si="4"/>
        <v>6</v>
      </c>
      <c r="T17" s="8"/>
      <c r="W17" s="8" t="s">
        <v>47</v>
      </c>
      <c r="X17"/>
      <c r="Y17" s="8" t="s">
        <v>47</v>
      </c>
      <c r="Z17" s="10">
        <f>SUM(N95:N101)</f>
        <v>4</v>
      </c>
      <c r="AA17" s="16">
        <f t="shared" si="5"/>
        <v>200</v>
      </c>
      <c r="AB17" s="10">
        <f>SUM(Q95:Q101)+SUM(R95:R101)</f>
        <v>74</v>
      </c>
      <c r="AC17" s="10">
        <f>100*SUM(R95:R101)/AB17</f>
        <v>52.7027027027027</v>
      </c>
      <c r="AD17" s="10">
        <f>SUM(Q95:Q101)</f>
        <v>35</v>
      </c>
      <c r="AE17" s="10">
        <f>SUM(R95:R101)</f>
        <v>39</v>
      </c>
      <c r="AG17" s="1">
        <f>AE17-AD17</f>
        <v>4</v>
      </c>
      <c r="AH17" s="18"/>
      <c r="AI17" s="18">
        <f t="shared" si="13"/>
        <v>2.1164021164021163</v>
      </c>
      <c r="AJ17" s="18">
        <f>AI17</f>
        <v>2.1164021164021163</v>
      </c>
    </row>
    <row r="18" spans="1:36" ht="15">
      <c r="A18" s="12">
        <v>32761</v>
      </c>
      <c r="B18">
        <f>SUM(EDFL99:EDFL85!B18)</f>
        <v>0</v>
      </c>
      <c r="C18">
        <f>SUM(EDFL99:EDFL85!C18)</f>
        <v>0</v>
      </c>
      <c r="D18">
        <f>SUM(EDFL99:EDFL85!D18)</f>
        <v>1</v>
      </c>
      <c r="E18">
        <f>SUM(EDFL99:EDFL85!E18)</f>
        <v>0</v>
      </c>
      <c r="F18">
        <f>SUM(EDFL99:EDFL85!F18)</f>
        <v>1</v>
      </c>
      <c r="G18">
        <f>SUM(EDFL99:EDFL85!G18)</f>
        <v>2</v>
      </c>
      <c r="H18">
        <f>SUM(EDFL99:EDFL85!H18)</f>
        <v>2</v>
      </c>
      <c r="I18">
        <f>SUM(EDFL99:EDFL85!I18)</f>
        <v>1</v>
      </c>
      <c r="J18" s="9">
        <f t="shared" si="0"/>
        <v>1</v>
      </c>
      <c r="K18" s="9">
        <f t="shared" si="1"/>
        <v>0</v>
      </c>
      <c r="L18" s="9">
        <f t="shared" si="6"/>
        <v>0</v>
      </c>
      <c r="M18" s="9">
        <f t="shared" si="7"/>
        <v>-22</v>
      </c>
      <c r="N18" s="5">
        <f t="shared" si="12"/>
        <v>1</v>
      </c>
      <c r="O18" s="10">
        <f t="shared" si="8"/>
        <v>-22</v>
      </c>
      <c r="P18" s="5">
        <f t="shared" si="2"/>
        <v>1100</v>
      </c>
      <c r="Q18" s="9">
        <f t="shared" si="3"/>
        <v>3</v>
      </c>
      <c r="R18" s="9">
        <f t="shared" si="4"/>
        <v>4</v>
      </c>
      <c r="T18" s="8"/>
      <c r="Y18" s="8" t="s">
        <v>48</v>
      </c>
      <c r="Z18" s="9">
        <f>SUM(Z4:Z17)*-1</f>
        <v>2</v>
      </c>
      <c r="AA18" s="9">
        <f>SUM(AA4:AA17)</f>
        <v>-100</v>
      </c>
      <c r="AD18" s="9">
        <f>SUM(AD4:AD17)</f>
        <v>623</v>
      </c>
      <c r="AE18" s="9">
        <f>SUM(AE4:AE17)</f>
        <v>621</v>
      </c>
      <c r="AF18" s="9">
        <f>SUM(AF4:AF17)</f>
        <v>83</v>
      </c>
      <c r="AG18" s="9">
        <f>SUM(AG4:AG17)</f>
        <v>81</v>
      </c>
      <c r="AH18" s="19">
        <f>SUM(AH4:AH17)</f>
        <v>57.14285714285714</v>
      </c>
      <c r="AI18" s="19">
        <f>SUM(AI4:AI17)</f>
        <v>42.85714285714285</v>
      </c>
      <c r="AJ18" s="18">
        <f>SUM(AJ4:AJ17)</f>
        <v>99.99999999999999</v>
      </c>
    </row>
    <row r="19" spans="1:29" ht="15">
      <c r="A19" s="12">
        <v>32762</v>
      </c>
      <c r="B19">
        <f>SUM(EDFL99:EDFL85!B19)</f>
        <v>2</v>
      </c>
      <c r="C19">
        <f>SUM(EDFL99:EDFL85!C19)</f>
        <v>1</v>
      </c>
      <c r="D19">
        <f>SUM(EDFL99:EDFL85!D19)</f>
        <v>2</v>
      </c>
      <c r="E19">
        <f>SUM(EDFL99:EDFL85!E19)</f>
        <v>2</v>
      </c>
      <c r="F19">
        <f>SUM(EDFL99:EDFL85!F19)</f>
        <v>1</v>
      </c>
      <c r="G19">
        <f>SUM(EDFL99:EDFL85!G19)</f>
        <v>4</v>
      </c>
      <c r="H19">
        <f>SUM(EDFL99:EDFL85!H19)</f>
        <v>0</v>
      </c>
      <c r="I19">
        <f>SUM(EDFL99:EDFL85!I19)</f>
        <v>0</v>
      </c>
      <c r="J19" s="9">
        <f t="shared" si="0"/>
        <v>1</v>
      </c>
      <c r="K19" s="9">
        <f t="shared" si="1"/>
        <v>-5</v>
      </c>
      <c r="L19" s="9">
        <f t="shared" si="6"/>
        <v>1</v>
      </c>
      <c r="M19" s="9">
        <f t="shared" si="7"/>
        <v>-27</v>
      </c>
      <c r="N19" s="5">
        <f t="shared" si="12"/>
        <v>-4</v>
      </c>
      <c r="O19" s="10">
        <f t="shared" si="8"/>
        <v>-26</v>
      </c>
      <c r="P19" s="5">
        <f t="shared" si="2"/>
        <v>1300</v>
      </c>
      <c r="Q19" s="9">
        <f t="shared" si="3"/>
        <v>8</v>
      </c>
      <c r="R19" s="9">
        <f t="shared" si="4"/>
        <v>4</v>
      </c>
      <c r="Y19" s="1" t="s">
        <v>74</v>
      </c>
      <c r="AA19"/>
      <c r="AB19"/>
      <c r="AC19"/>
    </row>
    <row r="20" spans="1:20" ht="15">
      <c r="A20" s="12">
        <v>32763</v>
      </c>
      <c r="B20">
        <f>SUM(EDFL99:EDFL85!B20)</f>
        <v>3</v>
      </c>
      <c r="C20">
        <f>SUM(EDFL99:EDFL85!C20)</f>
        <v>4</v>
      </c>
      <c r="D20">
        <f>SUM(EDFL99:EDFL85!D20)</f>
        <v>5</v>
      </c>
      <c r="E20">
        <f>SUM(EDFL99:EDFL85!E20)</f>
        <v>3</v>
      </c>
      <c r="F20">
        <f>SUM(EDFL99:EDFL85!F20)</f>
        <v>1</v>
      </c>
      <c r="G20">
        <f>SUM(EDFL99:EDFL85!G20)</f>
        <v>2</v>
      </c>
      <c r="H20">
        <f>SUM(EDFL99:EDFL85!H20)</f>
        <v>0</v>
      </c>
      <c r="I20">
        <f>SUM(EDFL99:EDFL85!I20)</f>
        <v>0</v>
      </c>
      <c r="J20" s="9">
        <f t="shared" si="0"/>
        <v>1</v>
      </c>
      <c r="K20" s="9">
        <f t="shared" si="1"/>
        <v>-3</v>
      </c>
      <c r="L20" s="9">
        <f t="shared" si="6"/>
        <v>2</v>
      </c>
      <c r="M20" s="9">
        <f t="shared" si="7"/>
        <v>-30</v>
      </c>
      <c r="N20" s="5">
        <f t="shared" si="12"/>
        <v>-2</v>
      </c>
      <c r="O20" s="10">
        <f t="shared" si="8"/>
        <v>-28</v>
      </c>
      <c r="P20" s="5">
        <f t="shared" si="2"/>
        <v>1400</v>
      </c>
      <c r="Q20" s="9">
        <f t="shared" si="3"/>
        <v>10</v>
      </c>
      <c r="R20" s="9">
        <f t="shared" si="4"/>
        <v>8</v>
      </c>
      <c r="T20" s="8"/>
    </row>
    <row r="21" spans="1:30" ht="15">
      <c r="A21" s="12">
        <v>32764</v>
      </c>
      <c r="B21">
        <f>SUM(EDFL99:EDFL85!B21)</f>
        <v>0</v>
      </c>
      <c r="C21">
        <f>SUM(EDFL99:EDFL85!C21)</f>
        <v>1</v>
      </c>
      <c r="D21">
        <f>SUM(EDFL99:EDFL85!D21)</f>
        <v>1</v>
      </c>
      <c r="E21">
        <f>SUM(EDFL99:EDFL85!E21)</f>
        <v>0</v>
      </c>
      <c r="F21">
        <f>SUM(EDFL99:EDFL85!F21)</f>
        <v>0</v>
      </c>
      <c r="G21">
        <f>SUM(EDFL99:EDFL85!G21)</f>
        <v>2</v>
      </c>
      <c r="H21">
        <f>SUM(EDFL99:EDFL85!H21)</f>
        <v>1</v>
      </c>
      <c r="I21">
        <f>SUM(EDFL99:EDFL85!I21)</f>
        <v>0</v>
      </c>
      <c r="J21" s="9">
        <f t="shared" si="0"/>
        <v>0</v>
      </c>
      <c r="K21" s="9">
        <f t="shared" si="1"/>
        <v>-1</v>
      </c>
      <c r="L21" s="9">
        <f t="shared" si="6"/>
        <v>2</v>
      </c>
      <c r="M21" s="9">
        <f t="shared" si="7"/>
        <v>-31</v>
      </c>
      <c r="N21" s="5">
        <f t="shared" si="12"/>
        <v>-1</v>
      </c>
      <c r="O21" s="10">
        <f t="shared" si="8"/>
        <v>-29</v>
      </c>
      <c r="P21" s="5">
        <f t="shared" si="2"/>
        <v>1450</v>
      </c>
      <c r="Q21" s="9">
        <f t="shared" si="3"/>
        <v>3</v>
      </c>
      <c r="R21" s="9">
        <f t="shared" si="4"/>
        <v>2</v>
      </c>
      <c r="T21" s="8"/>
      <c r="AA21" s="1" t="s">
        <v>77</v>
      </c>
      <c r="AB21" s="1" t="s">
        <v>79</v>
      </c>
      <c r="AC21" s="1" t="s">
        <v>83</v>
      </c>
      <c r="AD21" s="17" t="s">
        <v>84</v>
      </c>
    </row>
    <row r="22" spans="1:31" ht="15">
      <c r="A22" s="12">
        <v>32765</v>
      </c>
      <c r="B22">
        <f>SUM(EDFL99:EDFL85!B22)</f>
        <v>0</v>
      </c>
      <c r="C22">
        <f>SUM(EDFL99:EDFL85!C22)</f>
        <v>1</v>
      </c>
      <c r="D22">
        <f>SUM(EDFL99:EDFL85!D22)</f>
        <v>0</v>
      </c>
      <c r="E22">
        <f>SUM(EDFL99:EDFL85!E22)</f>
        <v>1</v>
      </c>
      <c r="F22">
        <f>SUM(EDFL99:EDFL85!F22)</f>
        <v>0</v>
      </c>
      <c r="G22">
        <f>SUM(EDFL99:EDFL85!G22)</f>
        <v>0</v>
      </c>
      <c r="H22">
        <f>SUM(EDFL99:EDFL85!H22)</f>
        <v>0</v>
      </c>
      <c r="I22">
        <f>SUM(EDFL99:EDFL85!I22)</f>
        <v>0</v>
      </c>
      <c r="J22" s="9">
        <f t="shared" si="0"/>
        <v>0</v>
      </c>
      <c r="K22" s="9">
        <f t="shared" si="1"/>
        <v>0</v>
      </c>
      <c r="L22" s="9">
        <f t="shared" si="6"/>
        <v>2</v>
      </c>
      <c r="M22" s="9">
        <f t="shared" si="7"/>
        <v>-31</v>
      </c>
      <c r="N22" s="5">
        <f t="shared" si="12"/>
        <v>0</v>
      </c>
      <c r="O22" s="10">
        <f t="shared" si="8"/>
        <v>-29</v>
      </c>
      <c r="P22" s="5">
        <f t="shared" si="2"/>
        <v>1450</v>
      </c>
      <c r="Q22" s="9">
        <f t="shared" si="3"/>
        <v>1</v>
      </c>
      <c r="R22" s="9">
        <f t="shared" si="4"/>
        <v>1</v>
      </c>
      <c r="X22" s="17" t="s">
        <v>75</v>
      </c>
      <c r="AA22" s="1">
        <f>SUM(AB4:AB13)</f>
        <v>760</v>
      </c>
      <c r="AB22" s="1">
        <f>SUM(AD4:AD13)</f>
        <v>415</v>
      </c>
      <c r="AC22" s="1">
        <f>SUM(AE4:AE13)</f>
        <v>345</v>
      </c>
      <c r="AE22" s="18">
        <f>AC22*100/(AC22+AB22)</f>
        <v>45.39473684210526</v>
      </c>
    </row>
    <row r="23" spans="1:31" ht="15">
      <c r="A23" s="12">
        <v>32766</v>
      </c>
      <c r="B23">
        <f>SUM(EDFL99:EDFL85!B23)</f>
        <v>1</v>
      </c>
      <c r="C23">
        <f>SUM(EDFL99:EDFL85!C23)</f>
        <v>7</v>
      </c>
      <c r="D23">
        <f>SUM(EDFL99:EDFL85!D23)</f>
        <v>3</v>
      </c>
      <c r="E23">
        <f>SUM(EDFL99:EDFL85!E23)</f>
        <v>0</v>
      </c>
      <c r="F23">
        <f>SUM(EDFL99:EDFL85!F23)</f>
        <v>0</v>
      </c>
      <c r="G23">
        <f>SUM(EDFL99:EDFL85!G23)</f>
        <v>1</v>
      </c>
      <c r="H23">
        <f>SUM(EDFL99:EDFL85!H23)</f>
        <v>0</v>
      </c>
      <c r="I23">
        <f>SUM(EDFL99:EDFL85!I23)</f>
        <v>0</v>
      </c>
      <c r="J23" s="9">
        <f t="shared" si="0"/>
        <v>-5</v>
      </c>
      <c r="K23" s="9">
        <f t="shared" si="1"/>
        <v>-1</v>
      </c>
      <c r="L23" s="9">
        <f t="shared" si="6"/>
        <v>-3</v>
      </c>
      <c r="M23" s="9">
        <f t="shared" si="7"/>
        <v>-32</v>
      </c>
      <c r="N23" s="5">
        <f t="shared" si="12"/>
        <v>-6</v>
      </c>
      <c r="O23" s="10">
        <f t="shared" si="8"/>
        <v>-35</v>
      </c>
      <c r="P23" s="5">
        <f t="shared" si="2"/>
        <v>1750</v>
      </c>
      <c r="Q23" s="9">
        <f t="shared" si="3"/>
        <v>9</v>
      </c>
      <c r="R23" s="9">
        <f t="shared" si="4"/>
        <v>3</v>
      </c>
      <c r="T23" s="8"/>
      <c r="X23" s="1" t="s">
        <v>76</v>
      </c>
      <c r="AA23" s="1">
        <f>SUM(AB14:AB17)</f>
        <v>484</v>
      </c>
      <c r="AB23" s="1">
        <f>SUM(AD14:AD17)</f>
        <v>208</v>
      </c>
      <c r="AC23" s="1">
        <f>SUM(AE14:AE17)</f>
        <v>276</v>
      </c>
      <c r="AE23" s="18">
        <f>AC23*100/(AC23+AB23)</f>
        <v>57.02479338842975</v>
      </c>
    </row>
    <row r="24" spans="1:25" ht="15">
      <c r="A24" s="12">
        <v>32767</v>
      </c>
      <c r="B24">
        <f>SUM(EDFL99:EDFL85!B24)</f>
        <v>6</v>
      </c>
      <c r="C24">
        <f>SUM(EDFL99:EDFL85!C24)</f>
        <v>3</v>
      </c>
      <c r="D24">
        <f>SUM(EDFL99:EDFL85!D24)</f>
        <v>1</v>
      </c>
      <c r="E24">
        <f>SUM(EDFL99:EDFL85!E24)</f>
        <v>1</v>
      </c>
      <c r="F24">
        <f>SUM(EDFL99:EDFL85!F24)</f>
        <v>1</v>
      </c>
      <c r="G24">
        <f>SUM(EDFL99:EDFL85!G24)</f>
        <v>0</v>
      </c>
      <c r="H24">
        <f>SUM(EDFL99:EDFL85!H24)</f>
        <v>1</v>
      </c>
      <c r="I24">
        <f>SUM(EDFL99:EDFL85!I24)</f>
        <v>1</v>
      </c>
      <c r="J24" s="9">
        <f t="shared" si="0"/>
        <v>-7</v>
      </c>
      <c r="K24" s="9">
        <f t="shared" si="1"/>
        <v>1</v>
      </c>
      <c r="L24" s="9">
        <f t="shared" si="6"/>
        <v>-10</v>
      </c>
      <c r="M24" s="9">
        <f t="shared" si="7"/>
        <v>-31</v>
      </c>
      <c r="N24" s="5">
        <f t="shared" si="12"/>
        <v>-6</v>
      </c>
      <c r="O24" s="10">
        <f t="shared" si="8"/>
        <v>-41</v>
      </c>
      <c r="P24" s="5">
        <f t="shared" si="2"/>
        <v>2050</v>
      </c>
      <c r="Q24" s="9">
        <f t="shared" si="3"/>
        <v>10</v>
      </c>
      <c r="R24" s="9">
        <f t="shared" si="4"/>
        <v>4</v>
      </c>
      <c r="T24" s="8"/>
      <c r="X24"/>
      <c r="Y24"/>
    </row>
    <row r="25" spans="1:25" ht="15">
      <c r="A25" s="12">
        <v>32768</v>
      </c>
      <c r="B25">
        <f>SUM(EDFL99:EDFL85!B25)</f>
        <v>1</v>
      </c>
      <c r="C25">
        <f>SUM(EDFL99:EDFL85!C25)</f>
        <v>1</v>
      </c>
      <c r="D25">
        <f>SUM(EDFL99:EDFL85!D25)</f>
        <v>2</v>
      </c>
      <c r="E25">
        <f>SUM(EDFL99:EDFL85!E25)</f>
        <v>0</v>
      </c>
      <c r="F25">
        <f>SUM(EDFL99:EDFL85!F25)</f>
        <v>1</v>
      </c>
      <c r="G25">
        <f>SUM(EDFL99:EDFL85!G25)</f>
        <v>1</v>
      </c>
      <c r="H25">
        <f>SUM(EDFL99:EDFL85!H25)</f>
        <v>0</v>
      </c>
      <c r="I25">
        <f>SUM(EDFL99:EDFL85!I25)</f>
        <v>0</v>
      </c>
      <c r="J25" s="9">
        <f t="shared" si="0"/>
        <v>0</v>
      </c>
      <c r="K25" s="9">
        <f t="shared" si="1"/>
        <v>-2</v>
      </c>
      <c r="L25" s="9">
        <f t="shared" si="6"/>
        <v>-10</v>
      </c>
      <c r="M25" s="9">
        <f t="shared" si="7"/>
        <v>-33</v>
      </c>
      <c r="N25" s="5">
        <f t="shared" si="12"/>
        <v>-2</v>
      </c>
      <c r="O25" s="10">
        <f t="shared" si="8"/>
        <v>-43</v>
      </c>
      <c r="P25" s="5">
        <f t="shared" si="2"/>
        <v>2150</v>
      </c>
      <c r="Q25" s="9">
        <f t="shared" si="3"/>
        <v>4</v>
      </c>
      <c r="R25" s="9">
        <f t="shared" si="4"/>
        <v>2</v>
      </c>
      <c r="S25" s="8" t="s">
        <v>49</v>
      </c>
      <c r="X25"/>
      <c r="Y25"/>
    </row>
    <row r="26" spans="1:25" ht="15">
      <c r="A26" s="12">
        <v>32769</v>
      </c>
      <c r="B26">
        <f>SUM(EDFL99:EDFL85!B26)</f>
        <v>1</v>
      </c>
      <c r="C26">
        <f>SUM(EDFL99:EDFL85!C26)</f>
        <v>0</v>
      </c>
      <c r="D26">
        <f>SUM(EDFL99:EDFL85!D26)</f>
        <v>2</v>
      </c>
      <c r="E26">
        <f>SUM(EDFL99:EDFL85!E26)</f>
        <v>0</v>
      </c>
      <c r="F26">
        <f>SUM(EDFL99:EDFL85!F26)</f>
        <v>1</v>
      </c>
      <c r="G26">
        <f>SUM(EDFL99:EDFL85!G26)</f>
        <v>0</v>
      </c>
      <c r="H26">
        <f>SUM(EDFL99:EDFL85!H26)</f>
        <v>0</v>
      </c>
      <c r="I26">
        <f>SUM(EDFL99:EDFL85!I26)</f>
        <v>0</v>
      </c>
      <c r="J26" s="9">
        <f t="shared" si="0"/>
        <v>1</v>
      </c>
      <c r="K26" s="9">
        <f t="shared" si="1"/>
        <v>-1</v>
      </c>
      <c r="L26" s="9">
        <f t="shared" si="6"/>
        <v>-9</v>
      </c>
      <c r="M26" s="9">
        <f t="shared" si="7"/>
        <v>-34</v>
      </c>
      <c r="N26" s="5">
        <f t="shared" si="12"/>
        <v>0</v>
      </c>
      <c r="O26" s="10">
        <f t="shared" si="8"/>
        <v>-43</v>
      </c>
      <c r="P26" s="5">
        <f t="shared" si="2"/>
        <v>2150</v>
      </c>
      <c r="Q26" s="9">
        <f t="shared" si="3"/>
        <v>2</v>
      </c>
      <c r="R26" s="9">
        <f t="shared" si="4"/>
        <v>2</v>
      </c>
      <c r="T26" s="8"/>
      <c r="X26"/>
      <c r="Y26"/>
    </row>
    <row r="27" spans="1:25" ht="15">
      <c r="A27" s="12">
        <v>32770</v>
      </c>
      <c r="B27">
        <f>SUM(EDFL99:EDFL85!B27)</f>
        <v>1</v>
      </c>
      <c r="C27">
        <f>SUM(EDFL99:EDFL85!C27)</f>
        <v>1</v>
      </c>
      <c r="D27">
        <f>SUM(EDFL99:EDFL85!D27)</f>
        <v>1</v>
      </c>
      <c r="E27">
        <f>SUM(EDFL99:EDFL85!E27)</f>
        <v>2</v>
      </c>
      <c r="F27">
        <f>SUM(EDFL99:EDFL85!F27)</f>
        <v>2</v>
      </c>
      <c r="G27">
        <f>SUM(EDFL99:EDFL85!G27)</f>
        <v>0</v>
      </c>
      <c r="H27">
        <f>SUM(EDFL99:EDFL85!H27)</f>
        <v>0</v>
      </c>
      <c r="I27">
        <f>SUM(EDFL99:EDFL85!I27)</f>
        <v>1</v>
      </c>
      <c r="J27" s="9">
        <f t="shared" si="0"/>
        <v>1</v>
      </c>
      <c r="K27" s="9">
        <f t="shared" si="1"/>
        <v>-1</v>
      </c>
      <c r="L27" s="9">
        <f t="shared" si="6"/>
        <v>-8</v>
      </c>
      <c r="M27" s="9">
        <f t="shared" si="7"/>
        <v>-35</v>
      </c>
      <c r="N27" s="5">
        <f t="shared" si="12"/>
        <v>0</v>
      </c>
      <c r="O27" s="10">
        <f t="shared" si="8"/>
        <v>-43</v>
      </c>
      <c r="P27" s="5">
        <f t="shared" si="2"/>
        <v>2150</v>
      </c>
      <c r="Q27" s="9">
        <f t="shared" si="3"/>
        <v>4</v>
      </c>
      <c r="R27" s="9">
        <f t="shared" si="4"/>
        <v>4</v>
      </c>
      <c r="T27" s="8"/>
      <c r="X27"/>
      <c r="Y27"/>
    </row>
    <row r="28" spans="1:20" ht="15">
      <c r="A28" s="12">
        <v>32771</v>
      </c>
      <c r="B28">
        <f>SUM(EDFL99:EDFL85!B28)</f>
        <v>0</v>
      </c>
      <c r="C28">
        <f>SUM(EDFL99:EDFL85!C28)</f>
        <v>6</v>
      </c>
      <c r="D28">
        <f>SUM(EDFL99:EDFL85!D28)</f>
        <v>2</v>
      </c>
      <c r="E28">
        <f>SUM(EDFL99:EDFL85!E28)</f>
        <v>0</v>
      </c>
      <c r="F28">
        <f>SUM(EDFL99:EDFL85!F28)</f>
        <v>0</v>
      </c>
      <c r="G28">
        <f>SUM(EDFL99:EDFL85!G28)</f>
        <v>1</v>
      </c>
      <c r="H28">
        <f>SUM(EDFL99:EDFL85!H28)</f>
        <v>0</v>
      </c>
      <c r="I28">
        <f>SUM(EDFL99:EDFL85!I28)</f>
        <v>1</v>
      </c>
      <c r="J28" s="9">
        <f t="shared" si="0"/>
        <v>-4</v>
      </c>
      <c r="K28" s="9">
        <f t="shared" si="1"/>
        <v>0</v>
      </c>
      <c r="L28" s="9">
        <f t="shared" si="6"/>
        <v>-12</v>
      </c>
      <c r="M28" s="9">
        <f t="shared" si="7"/>
        <v>-35</v>
      </c>
      <c r="N28" s="5">
        <f t="shared" si="12"/>
        <v>-4</v>
      </c>
      <c r="O28" s="10">
        <f t="shared" si="8"/>
        <v>-47</v>
      </c>
      <c r="P28" s="5">
        <f t="shared" si="2"/>
        <v>2350</v>
      </c>
      <c r="Q28" s="9">
        <f t="shared" si="3"/>
        <v>7</v>
      </c>
      <c r="R28" s="9">
        <f t="shared" si="4"/>
        <v>3</v>
      </c>
      <c r="T28" s="8"/>
    </row>
    <row r="29" spans="1:18" ht="15">
      <c r="A29" s="12">
        <v>32772</v>
      </c>
      <c r="B29">
        <f>SUM(EDFL99:EDFL85!B29)</f>
        <v>1</v>
      </c>
      <c r="C29">
        <f>SUM(EDFL99:EDFL85!C29)</f>
        <v>4</v>
      </c>
      <c r="D29">
        <f>SUM(EDFL99:EDFL85!D29)</f>
        <v>1</v>
      </c>
      <c r="E29">
        <f>SUM(EDFL99:EDFL85!E29)</f>
        <v>3</v>
      </c>
      <c r="F29">
        <f>SUM(EDFL99:EDFL85!F29)</f>
        <v>1</v>
      </c>
      <c r="G29">
        <f>SUM(EDFL99:EDFL85!G29)</f>
        <v>1</v>
      </c>
      <c r="H29">
        <f>SUM(EDFL99:EDFL85!H29)</f>
        <v>2</v>
      </c>
      <c r="I29">
        <f>SUM(EDFL99:EDFL85!I29)</f>
        <v>0</v>
      </c>
      <c r="J29" s="9">
        <f t="shared" si="0"/>
        <v>-1</v>
      </c>
      <c r="K29" s="9">
        <f t="shared" si="1"/>
        <v>0</v>
      </c>
      <c r="L29" s="9">
        <f t="shared" si="6"/>
        <v>-13</v>
      </c>
      <c r="M29" s="9">
        <f t="shared" si="7"/>
        <v>-35</v>
      </c>
      <c r="N29" s="5">
        <f t="shared" si="12"/>
        <v>-1</v>
      </c>
      <c r="O29" s="10">
        <f t="shared" si="8"/>
        <v>-48</v>
      </c>
      <c r="P29" s="5">
        <f t="shared" si="2"/>
        <v>2400</v>
      </c>
      <c r="Q29" s="9">
        <f t="shared" si="3"/>
        <v>7</v>
      </c>
      <c r="R29" s="9">
        <f t="shared" si="4"/>
        <v>6</v>
      </c>
    </row>
    <row r="30" spans="1:20" ht="15">
      <c r="A30" s="12">
        <v>32773</v>
      </c>
      <c r="B30">
        <f>SUM(EDFL99:EDFL85!B30)</f>
        <v>0</v>
      </c>
      <c r="C30">
        <f>SUM(EDFL99:EDFL85!C30)</f>
        <v>1</v>
      </c>
      <c r="D30">
        <f>SUM(EDFL99:EDFL85!D30)</f>
        <v>1</v>
      </c>
      <c r="E30">
        <f>SUM(EDFL99:EDFL85!E30)</f>
        <v>0</v>
      </c>
      <c r="F30">
        <f>SUM(EDFL99:EDFL85!F30)</f>
        <v>2</v>
      </c>
      <c r="G30">
        <f>SUM(EDFL99:EDFL85!G30)</f>
        <v>0</v>
      </c>
      <c r="H30">
        <f>SUM(EDFL99:EDFL85!H30)</f>
        <v>1</v>
      </c>
      <c r="I30">
        <f>SUM(EDFL99:EDFL85!I30)</f>
        <v>1</v>
      </c>
      <c r="J30" s="9">
        <f t="shared" si="0"/>
        <v>0</v>
      </c>
      <c r="K30" s="9">
        <f t="shared" si="1"/>
        <v>0</v>
      </c>
      <c r="L30" s="9">
        <f t="shared" si="6"/>
        <v>-13</v>
      </c>
      <c r="M30" s="9">
        <f t="shared" si="7"/>
        <v>-35</v>
      </c>
      <c r="N30" s="5">
        <f t="shared" si="12"/>
        <v>0</v>
      </c>
      <c r="O30" s="10">
        <f t="shared" si="8"/>
        <v>-48</v>
      </c>
      <c r="P30" s="5">
        <f t="shared" si="2"/>
        <v>2400</v>
      </c>
      <c r="Q30" s="9">
        <f t="shared" si="3"/>
        <v>3</v>
      </c>
      <c r="R30" s="9">
        <f t="shared" si="4"/>
        <v>3</v>
      </c>
      <c r="T30" s="8"/>
    </row>
    <row r="31" spans="1:20" ht="15">
      <c r="A31" s="12">
        <v>32774</v>
      </c>
      <c r="B31">
        <f>SUM(EDFL99:EDFL85!B31)</f>
        <v>2</v>
      </c>
      <c r="C31">
        <f>SUM(EDFL99:EDFL85!C31)</f>
        <v>5</v>
      </c>
      <c r="D31">
        <f>SUM(EDFL99:EDFL85!D31)</f>
        <v>2</v>
      </c>
      <c r="E31">
        <f>SUM(EDFL99:EDFL85!E31)</f>
        <v>3</v>
      </c>
      <c r="F31">
        <f>SUM(EDFL99:EDFL85!F31)</f>
        <v>3</v>
      </c>
      <c r="G31">
        <f>SUM(EDFL99:EDFL85!G31)</f>
        <v>1</v>
      </c>
      <c r="H31">
        <f>SUM(EDFL99:EDFL85!H31)</f>
        <v>2</v>
      </c>
      <c r="I31">
        <f>SUM(EDFL99:EDFL85!I31)</f>
        <v>0</v>
      </c>
      <c r="J31" s="9">
        <f t="shared" si="0"/>
        <v>-2</v>
      </c>
      <c r="K31" s="9">
        <f t="shared" si="1"/>
        <v>-2</v>
      </c>
      <c r="L31" s="9">
        <f t="shared" si="6"/>
        <v>-15</v>
      </c>
      <c r="M31" s="9">
        <f t="shared" si="7"/>
        <v>-37</v>
      </c>
      <c r="N31" s="5">
        <f t="shared" si="12"/>
        <v>-4</v>
      </c>
      <c r="O31" s="10">
        <f t="shared" si="8"/>
        <v>-52</v>
      </c>
      <c r="P31" s="5">
        <f t="shared" si="2"/>
        <v>2600</v>
      </c>
      <c r="Q31" s="9">
        <f t="shared" si="3"/>
        <v>11</v>
      </c>
      <c r="R31" s="9">
        <f t="shared" si="4"/>
        <v>7</v>
      </c>
      <c r="T31" s="8"/>
    </row>
    <row r="32" spans="1:18" ht="15">
      <c r="A32" s="12">
        <v>32775</v>
      </c>
      <c r="B32">
        <f>SUM(EDFL99:EDFL85!B32)</f>
        <v>1</v>
      </c>
      <c r="C32">
        <f>SUM(EDFL99:EDFL85!C32)</f>
        <v>0</v>
      </c>
      <c r="D32">
        <f>SUM(EDFL99:EDFL85!D32)</f>
        <v>2</v>
      </c>
      <c r="E32">
        <f>SUM(EDFL99:EDFL85!E32)</f>
        <v>0</v>
      </c>
      <c r="F32">
        <f>SUM(EDFL99:EDFL85!F32)</f>
        <v>0</v>
      </c>
      <c r="G32">
        <f>SUM(EDFL99:EDFL85!G32)</f>
        <v>1</v>
      </c>
      <c r="H32">
        <f>SUM(EDFL99:EDFL85!H32)</f>
        <v>1</v>
      </c>
      <c r="I32">
        <f>SUM(EDFL99:EDFL85!I32)</f>
        <v>1</v>
      </c>
      <c r="J32" s="9">
        <f t="shared" si="0"/>
        <v>1</v>
      </c>
      <c r="K32" s="9">
        <f t="shared" si="1"/>
        <v>1</v>
      </c>
      <c r="L32" s="9">
        <f t="shared" si="6"/>
        <v>-14</v>
      </c>
      <c r="M32" s="9">
        <f t="shared" si="7"/>
        <v>-36</v>
      </c>
      <c r="N32" s="5">
        <f t="shared" si="12"/>
        <v>2</v>
      </c>
      <c r="O32" s="10">
        <f t="shared" si="8"/>
        <v>-50</v>
      </c>
      <c r="P32" s="5">
        <f t="shared" si="2"/>
        <v>2500</v>
      </c>
      <c r="Q32" s="9">
        <f t="shared" si="3"/>
        <v>2</v>
      </c>
      <c r="R32" s="9">
        <f t="shared" si="4"/>
        <v>4</v>
      </c>
    </row>
    <row r="33" spans="1:18" ht="15">
      <c r="A33" s="12">
        <v>32776</v>
      </c>
      <c r="B33">
        <f>SUM(EDFL99:EDFL85!B33)</f>
        <v>1</v>
      </c>
      <c r="C33">
        <f>SUM(EDFL99:EDFL85!C33)</f>
        <v>4</v>
      </c>
      <c r="D33">
        <f>SUM(EDFL99:EDFL85!D33)</f>
        <v>5</v>
      </c>
      <c r="E33">
        <f>SUM(EDFL99:EDFL85!E33)</f>
        <v>1</v>
      </c>
      <c r="F33">
        <f>SUM(EDFL99:EDFL85!F33)</f>
        <v>1</v>
      </c>
      <c r="G33">
        <f>SUM(EDFL99:EDFL85!G33)</f>
        <v>2</v>
      </c>
      <c r="H33">
        <f>SUM(EDFL99:EDFL85!H33)</f>
        <v>0</v>
      </c>
      <c r="I33">
        <f>SUM(EDFL99:EDFL85!I33)</f>
        <v>0</v>
      </c>
      <c r="J33" s="9">
        <f t="shared" si="0"/>
        <v>1</v>
      </c>
      <c r="K33" s="9">
        <f t="shared" si="1"/>
        <v>-3</v>
      </c>
      <c r="L33" s="9">
        <f t="shared" si="6"/>
        <v>-13</v>
      </c>
      <c r="M33" s="9">
        <f t="shared" si="7"/>
        <v>-39</v>
      </c>
      <c r="N33" s="5">
        <f t="shared" si="12"/>
        <v>-2</v>
      </c>
      <c r="O33" s="10">
        <f t="shared" si="8"/>
        <v>-52</v>
      </c>
      <c r="P33" s="5">
        <f t="shared" si="2"/>
        <v>2600</v>
      </c>
      <c r="Q33" s="9">
        <f t="shared" si="3"/>
        <v>8</v>
      </c>
      <c r="R33" s="9">
        <f t="shared" si="4"/>
        <v>6</v>
      </c>
    </row>
    <row r="34" spans="1:18" ht="15">
      <c r="A34" s="12">
        <v>32777</v>
      </c>
      <c r="B34">
        <f>SUM(EDFL99:EDFL85!B34)</f>
        <v>5</v>
      </c>
      <c r="C34">
        <f>SUM(EDFL99:EDFL85!C34)</f>
        <v>2</v>
      </c>
      <c r="D34">
        <f>SUM(EDFL99:EDFL85!D34)</f>
        <v>3</v>
      </c>
      <c r="E34">
        <f>SUM(EDFL99:EDFL85!E34)</f>
        <v>0</v>
      </c>
      <c r="F34">
        <f>SUM(EDFL99:EDFL85!F34)</f>
        <v>1</v>
      </c>
      <c r="G34">
        <f>SUM(EDFL99:EDFL85!G34)</f>
        <v>0</v>
      </c>
      <c r="H34">
        <f>SUM(EDFL99:EDFL85!H34)</f>
        <v>1</v>
      </c>
      <c r="I34">
        <f>SUM(EDFL99:EDFL85!I34)</f>
        <v>0</v>
      </c>
      <c r="J34" s="9">
        <f t="shared" si="0"/>
        <v>-4</v>
      </c>
      <c r="K34" s="9">
        <f t="shared" si="1"/>
        <v>0</v>
      </c>
      <c r="L34" s="9">
        <f t="shared" si="6"/>
        <v>-17</v>
      </c>
      <c r="M34" s="9">
        <f t="shared" si="7"/>
        <v>-39</v>
      </c>
      <c r="N34" s="5">
        <f t="shared" si="12"/>
        <v>-4</v>
      </c>
      <c r="O34" s="10">
        <f t="shared" si="8"/>
        <v>-56</v>
      </c>
      <c r="P34" s="5">
        <f t="shared" si="2"/>
        <v>2800</v>
      </c>
      <c r="Q34" s="9">
        <f t="shared" si="3"/>
        <v>8</v>
      </c>
      <c r="R34" s="9">
        <f t="shared" si="4"/>
        <v>4</v>
      </c>
    </row>
    <row r="35" spans="1:18" ht="15">
      <c r="A35" s="12">
        <v>32778</v>
      </c>
      <c r="B35">
        <f>SUM(EDFL99:EDFL85!B35)</f>
        <v>0</v>
      </c>
      <c r="C35">
        <f>SUM(EDFL99:EDFL85!C35)</f>
        <v>1</v>
      </c>
      <c r="D35">
        <f>SUM(EDFL99:EDFL85!D35)</f>
        <v>2</v>
      </c>
      <c r="E35">
        <f>SUM(EDFL99:EDFL85!E35)</f>
        <v>0</v>
      </c>
      <c r="F35">
        <f>SUM(EDFL99:EDFL85!F35)</f>
        <v>0</v>
      </c>
      <c r="G35">
        <f>SUM(EDFL99:EDFL85!G35)</f>
        <v>1</v>
      </c>
      <c r="H35">
        <f>SUM(EDFL99:EDFL85!H35)</f>
        <v>1</v>
      </c>
      <c r="I35">
        <f>SUM(EDFL99:EDFL85!I35)</f>
        <v>0</v>
      </c>
      <c r="J35" s="9">
        <f t="shared" si="0"/>
        <v>1</v>
      </c>
      <c r="K35" s="9">
        <f t="shared" si="1"/>
        <v>0</v>
      </c>
      <c r="L35" s="9">
        <f t="shared" si="6"/>
        <v>-16</v>
      </c>
      <c r="M35" s="9">
        <f t="shared" si="7"/>
        <v>-39</v>
      </c>
      <c r="N35" s="5">
        <f t="shared" si="12"/>
        <v>1</v>
      </c>
      <c r="O35" s="10">
        <f t="shared" si="8"/>
        <v>-55</v>
      </c>
      <c r="P35" s="5">
        <f t="shared" si="2"/>
        <v>2750</v>
      </c>
      <c r="Q35" s="9">
        <f t="shared" si="3"/>
        <v>2</v>
      </c>
      <c r="R35" s="9">
        <f t="shared" si="4"/>
        <v>3</v>
      </c>
    </row>
    <row r="36" spans="1:18" ht="15">
      <c r="A36" s="12">
        <v>32779</v>
      </c>
      <c r="B36">
        <f>SUM(EDFL99:EDFL85!B36)</f>
        <v>2</v>
      </c>
      <c r="C36">
        <f>SUM(EDFL99:EDFL85!C36)</f>
        <v>2</v>
      </c>
      <c r="D36">
        <f>SUM(EDFL99:EDFL85!D36)</f>
        <v>2</v>
      </c>
      <c r="E36">
        <f>SUM(EDFL99:EDFL85!E36)</f>
        <v>2</v>
      </c>
      <c r="F36">
        <f>SUM(EDFL99:EDFL85!F36)</f>
        <v>1</v>
      </c>
      <c r="G36">
        <f>SUM(EDFL99:EDFL85!G36)</f>
        <v>2</v>
      </c>
      <c r="H36">
        <f>SUM(EDFL99:EDFL85!H36)</f>
        <v>0</v>
      </c>
      <c r="I36">
        <f>SUM(EDFL99:EDFL85!I36)</f>
        <v>2</v>
      </c>
      <c r="J36" s="9">
        <f aca="true" t="shared" si="14" ref="J36:J67">-B36-C36+D36+E36</f>
        <v>0</v>
      </c>
      <c r="K36" s="9">
        <f aca="true" t="shared" si="15" ref="K36:K67">-F36-G36+H36+I36</f>
        <v>-1</v>
      </c>
      <c r="L36" s="9">
        <f t="shared" si="6"/>
        <v>-16</v>
      </c>
      <c r="M36" s="9">
        <f t="shared" si="7"/>
        <v>-40</v>
      </c>
      <c r="N36" s="5">
        <f t="shared" si="12"/>
        <v>-1</v>
      </c>
      <c r="O36" s="10">
        <f t="shared" si="8"/>
        <v>-56</v>
      </c>
      <c r="P36" s="5">
        <f aca="true" t="shared" si="16" ref="P36:P67">O36*100/$N$103</f>
        <v>2800</v>
      </c>
      <c r="Q36" s="9">
        <f aca="true" t="shared" si="17" ref="Q36:Q67">+B36+C36+F36+G36</f>
        <v>7</v>
      </c>
      <c r="R36" s="9">
        <f aca="true" t="shared" si="18" ref="R36:R67">D36+E36+H36+I36</f>
        <v>6</v>
      </c>
    </row>
    <row r="37" spans="1:18" ht="15">
      <c r="A37" s="12">
        <v>32780</v>
      </c>
      <c r="B37">
        <f>SUM(EDFL99:EDFL85!B37)</f>
        <v>1</v>
      </c>
      <c r="C37">
        <f>SUM(EDFL99:EDFL85!C37)</f>
        <v>0</v>
      </c>
      <c r="D37">
        <f>SUM(EDFL99:EDFL85!D37)</f>
        <v>1</v>
      </c>
      <c r="E37">
        <f>SUM(EDFL99:EDFL85!E37)</f>
        <v>1</v>
      </c>
      <c r="F37">
        <f>SUM(EDFL99:EDFL85!F37)</f>
        <v>3</v>
      </c>
      <c r="G37">
        <f>SUM(EDFL99:EDFL85!G37)</f>
        <v>1</v>
      </c>
      <c r="H37">
        <f>SUM(EDFL99:EDFL85!H37)</f>
        <v>0</v>
      </c>
      <c r="I37">
        <f>SUM(EDFL99:EDFL85!I37)</f>
        <v>0</v>
      </c>
      <c r="J37" s="9">
        <f t="shared" si="14"/>
        <v>1</v>
      </c>
      <c r="K37" s="9">
        <f t="shared" si="15"/>
        <v>-4</v>
      </c>
      <c r="L37" s="9">
        <f aca="true" t="shared" si="19" ref="L37:L68">L36+J37</f>
        <v>-15</v>
      </c>
      <c r="M37" s="9">
        <f aca="true" t="shared" si="20" ref="M37:M68">M36+K37</f>
        <v>-44</v>
      </c>
      <c r="N37" s="5">
        <f t="shared" si="12"/>
        <v>-3</v>
      </c>
      <c r="O37" s="10">
        <f aca="true" t="shared" si="21" ref="O37:O68">O36+N37</f>
        <v>-59</v>
      </c>
      <c r="P37" s="5">
        <f t="shared" si="16"/>
        <v>2950</v>
      </c>
      <c r="Q37" s="9">
        <f t="shared" si="17"/>
        <v>5</v>
      </c>
      <c r="R37" s="9">
        <f t="shared" si="18"/>
        <v>2</v>
      </c>
    </row>
    <row r="38" spans="1:18" ht="15">
      <c r="A38" s="12">
        <v>32781</v>
      </c>
      <c r="B38">
        <f>SUM(EDFL99:EDFL85!B38)</f>
        <v>3</v>
      </c>
      <c r="C38">
        <f>SUM(EDFL99:EDFL85!C38)</f>
        <v>5</v>
      </c>
      <c r="D38">
        <f>SUM(EDFL99:EDFL85!D38)</f>
        <v>3</v>
      </c>
      <c r="E38">
        <f>SUM(EDFL99:EDFL85!E38)</f>
        <v>0</v>
      </c>
      <c r="F38">
        <f>SUM(EDFL99:EDFL85!F38)</f>
        <v>1</v>
      </c>
      <c r="G38">
        <f>SUM(EDFL99:EDFL85!G38)</f>
        <v>2</v>
      </c>
      <c r="H38">
        <f>SUM(EDFL99:EDFL85!H38)</f>
        <v>4</v>
      </c>
      <c r="I38">
        <f>SUM(EDFL99:EDFL85!I38)</f>
        <v>0</v>
      </c>
      <c r="J38" s="9">
        <f t="shared" si="14"/>
        <v>-5</v>
      </c>
      <c r="K38" s="9">
        <f t="shared" si="15"/>
        <v>1</v>
      </c>
      <c r="L38" s="9">
        <f t="shared" si="19"/>
        <v>-20</v>
      </c>
      <c r="M38" s="9">
        <f t="shared" si="20"/>
        <v>-43</v>
      </c>
      <c r="N38" s="5">
        <f t="shared" si="12"/>
        <v>-4</v>
      </c>
      <c r="O38" s="10">
        <f t="shared" si="21"/>
        <v>-63</v>
      </c>
      <c r="P38" s="5">
        <f t="shared" si="16"/>
        <v>3150</v>
      </c>
      <c r="Q38" s="9">
        <f t="shared" si="17"/>
        <v>11</v>
      </c>
      <c r="R38" s="9">
        <f t="shared" si="18"/>
        <v>7</v>
      </c>
    </row>
    <row r="39" spans="1:19" ht="15">
      <c r="A39" s="12">
        <v>32782</v>
      </c>
      <c r="B39">
        <f>SUM(EDFL99:EDFL85!B39)</f>
        <v>0</v>
      </c>
      <c r="C39">
        <f>SUM(EDFL99:EDFL85!C39)</f>
        <v>0</v>
      </c>
      <c r="D39">
        <f>SUM(EDFL99:EDFL85!D39)</f>
        <v>6</v>
      </c>
      <c r="E39">
        <f>SUM(EDFL99:EDFL85!E39)</f>
        <v>1</v>
      </c>
      <c r="F39">
        <f>SUM(EDFL99:EDFL85!F39)</f>
        <v>2</v>
      </c>
      <c r="G39">
        <f>SUM(EDFL99:EDFL85!G39)</f>
        <v>0</v>
      </c>
      <c r="H39">
        <f>SUM(EDFL99:EDFL85!H39)</f>
        <v>0</v>
      </c>
      <c r="I39">
        <f>SUM(EDFL99:EDFL85!I39)</f>
        <v>3</v>
      </c>
      <c r="J39" s="9">
        <f t="shared" si="14"/>
        <v>7</v>
      </c>
      <c r="K39" s="9">
        <f t="shared" si="15"/>
        <v>1</v>
      </c>
      <c r="L39" s="9">
        <f t="shared" si="19"/>
        <v>-13</v>
      </c>
      <c r="M39" s="9">
        <f t="shared" si="20"/>
        <v>-42</v>
      </c>
      <c r="N39" s="5">
        <f t="shared" si="12"/>
        <v>8</v>
      </c>
      <c r="O39" s="10">
        <f t="shared" si="21"/>
        <v>-55</v>
      </c>
      <c r="P39" s="5">
        <f t="shared" si="16"/>
        <v>2750</v>
      </c>
      <c r="Q39" s="9">
        <f t="shared" si="17"/>
        <v>2</v>
      </c>
      <c r="R39" s="9">
        <f t="shared" si="18"/>
        <v>10</v>
      </c>
      <c r="S39" s="8" t="s">
        <v>50</v>
      </c>
    </row>
    <row r="40" spans="1:18" ht="15">
      <c r="A40" s="12">
        <v>32783</v>
      </c>
      <c r="B40">
        <f>SUM(EDFL99:EDFL85!B40)</f>
        <v>3</v>
      </c>
      <c r="C40">
        <f>SUM(EDFL99:EDFL85!C40)</f>
        <v>8</v>
      </c>
      <c r="D40">
        <f>SUM(EDFL99:EDFL85!D40)</f>
        <v>4</v>
      </c>
      <c r="E40">
        <f>SUM(EDFL99:EDFL85!E40)</f>
        <v>0</v>
      </c>
      <c r="F40">
        <f>SUM(EDFL99:EDFL85!F40)</f>
        <v>0</v>
      </c>
      <c r="G40">
        <f>SUM(EDFL99:EDFL85!G40)</f>
        <v>0</v>
      </c>
      <c r="H40">
        <f>SUM(EDFL99:EDFL85!H40)</f>
        <v>0</v>
      </c>
      <c r="I40">
        <f>SUM(EDFL99:EDFL85!I40)</f>
        <v>1</v>
      </c>
      <c r="J40" s="9">
        <f t="shared" si="14"/>
        <v>-7</v>
      </c>
      <c r="K40" s="9">
        <f t="shared" si="15"/>
        <v>1</v>
      </c>
      <c r="L40" s="9">
        <f t="shared" si="19"/>
        <v>-20</v>
      </c>
      <c r="M40" s="9">
        <f t="shared" si="20"/>
        <v>-41</v>
      </c>
      <c r="N40" s="5">
        <f t="shared" si="12"/>
        <v>-6</v>
      </c>
      <c r="O40" s="10">
        <f t="shared" si="21"/>
        <v>-61</v>
      </c>
      <c r="P40" s="5">
        <f t="shared" si="16"/>
        <v>3050</v>
      </c>
      <c r="Q40" s="9">
        <f t="shared" si="17"/>
        <v>11</v>
      </c>
      <c r="R40" s="9">
        <f t="shared" si="18"/>
        <v>5</v>
      </c>
    </row>
    <row r="41" spans="1:18" ht="15">
      <c r="A41" s="12">
        <v>32784</v>
      </c>
      <c r="B41">
        <f>SUM(EDFL99:EDFL85!B41)</f>
        <v>3</v>
      </c>
      <c r="C41">
        <f>SUM(EDFL99:EDFL85!C41)</f>
        <v>3</v>
      </c>
      <c r="D41">
        <f>SUM(EDFL99:EDFL85!D41)</f>
        <v>2</v>
      </c>
      <c r="E41">
        <f>SUM(EDFL99:EDFL85!E41)</f>
        <v>0</v>
      </c>
      <c r="F41">
        <f>SUM(EDFL99:EDFL85!F41)</f>
        <v>0</v>
      </c>
      <c r="G41">
        <f>SUM(EDFL99:EDFL85!G41)</f>
        <v>2</v>
      </c>
      <c r="H41">
        <f>SUM(EDFL99:EDFL85!H41)</f>
        <v>2</v>
      </c>
      <c r="I41">
        <f>SUM(EDFL99:EDFL85!I41)</f>
        <v>1</v>
      </c>
      <c r="J41" s="9">
        <f t="shared" si="14"/>
        <v>-4</v>
      </c>
      <c r="K41" s="9">
        <f t="shared" si="15"/>
        <v>1</v>
      </c>
      <c r="L41" s="9">
        <f t="shared" si="19"/>
        <v>-24</v>
      </c>
      <c r="M41" s="9">
        <f t="shared" si="20"/>
        <v>-40</v>
      </c>
      <c r="N41" s="5">
        <f t="shared" si="12"/>
        <v>-3</v>
      </c>
      <c r="O41" s="10">
        <f t="shared" si="21"/>
        <v>-64</v>
      </c>
      <c r="P41" s="5">
        <f t="shared" si="16"/>
        <v>3200</v>
      </c>
      <c r="Q41" s="9">
        <f t="shared" si="17"/>
        <v>8</v>
      </c>
      <c r="R41" s="9">
        <f t="shared" si="18"/>
        <v>5</v>
      </c>
    </row>
    <row r="42" spans="1:18" ht="15">
      <c r="A42" s="12">
        <v>32785</v>
      </c>
      <c r="B42">
        <f>SUM(EDFL99:EDFL85!B42)</f>
        <v>0</v>
      </c>
      <c r="C42">
        <f>SUM(EDFL99:EDFL85!C42)</f>
        <v>0</v>
      </c>
      <c r="D42">
        <f>SUM(EDFL99:EDFL85!D42)</f>
        <v>2</v>
      </c>
      <c r="E42">
        <f>SUM(EDFL99:EDFL85!E42)</f>
        <v>1</v>
      </c>
      <c r="F42">
        <f>SUM(EDFL99:EDFL85!F42)</f>
        <v>1</v>
      </c>
      <c r="G42">
        <f>SUM(EDFL99:EDFL85!G42)</f>
        <v>0</v>
      </c>
      <c r="H42">
        <f>SUM(EDFL99:EDFL85!H42)</f>
        <v>2</v>
      </c>
      <c r="I42">
        <f>SUM(EDFL99:EDFL85!I42)</f>
        <v>2</v>
      </c>
      <c r="J42" s="9">
        <f t="shared" si="14"/>
        <v>3</v>
      </c>
      <c r="K42" s="9">
        <f t="shared" si="15"/>
        <v>3</v>
      </c>
      <c r="L42" s="9">
        <f t="shared" si="19"/>
        <v>-21</v>
      </c>
      <c r="M42" s="9">
        <f t="shared" si="20"/>
        <v>-37</v>
      </c>
      <c r="N42" s="5">
        <f t="shared" si="12"/>
        <v>6</v>
      </c>
      <c r="O42" s="10">
        <f t="shared" si="21"/>
        <v>-58</v>
      </c>
      <c r="P42" s="5">
        <f t="shared" si="16"/>
        <v>2900</v>
      </c>
      <c r="Q42" s="9">
        <f t="shared" si="17"/>
        <v>1</v>
      </c>
      <c r="R42" s="9">
        <f t="shared" si="18"/>
        <v>7</v>
      </c>
    </row>
    <row r="43" spans="1:18" ht="15">
      <c r="A43" s="12">
        <v>32786</v>
      </c>
      <c r="B43">
        <f>SUM(EDFL99:EDFL85!B43)</f>
        <v>1</v>
      </c>
      <c r="C43">
        <f>SUM(EDFL99:EDFL85!C43)</f>
        <v>1</v>
      </c>
      <c r="D43">
        <f>SUM(EDFL99:EDFL85!D43)</f>
        <v>1</v>
      </c>
      <c r="E43">
        <f>SUM(EDFL99:EDFL85!E43)</f>
        <v>1</v>
      </c>
      <c r="F43">
        <f>SUM(EDFL99:EDFL85!F43)</f>
        <v>1</v>
      </c>
      <c r="G43">
        <f>SUM(EDFL99:EDFL85!G43)</f>
        <v>0</v>
      </c>
      <c r="H43">
        <f>SUM(EDFL99:EDFL85!H43)</f>
        <v>1</v>
      </c>
      <c r="I43">
        <f>SUM(EDFL99:EDFL85!I43)</f>
        <v>0</v>
      </c>
      <c r="J43" s="9">
        <f t="shared" si="14"/>
        <v>0</v>
      </c>
      <c r="K43" s="9">
        <f t="shared" si="15"/>
        <v>0</v>
      </c>
      <c r="L43" s="9">
        <f t="shared" si="19"/>
        <v>-21</v>
      </c>
      <c r="M43" s="9">
        <f t="shared" si="20"/>
        <v>-37</v>
      </c>
      <c r="N43" s="5">
        <f t="shared" si="12"/>
        <v>0</v>
      </c>
      <c r="O43" s="10">
        <f t="shared" si="21"/>
        <v>-58</v>
      </c>
      <c r="P43" s="5">
        <f t="shared" si="16"/>
        <v>2900</v>
      </c>
      <c r="Q43" s="9">
        <f t="shared" si="17"/>
        <v>3</v>
      </c>
      <c r="R43" s="9">
        <f t="shared" si="18"/>
        <v>3</v>
      </c>
    </row>
    <row r="44" spans="1:18" ht="15">
      <c r="A44" s="12">
        <v>32787</v>
      </c>
      <c r="B44">
        <f>SUM(EDFL99:EDFL85!B44)</f>
        <v>0</v>
      </c>
      <c r="C44">
        <f>SUM(EDFL99:EDFL85!C44)</f>
        <v>1</v>
      </c>
      <c r="D44">
        <f>SUM(EDFL99:EDFL85!D44)</f>
        <v>5</v>
      </c>
      <c r="E44">
        <f>SUM(EDFL99:EDFL85!E44)</f>
        <v>0</v>
      </c>
      <c r="F44">
        <f>SUM(EDFL99:EDFL85!F44)</f>
        <v>0</v>
      </c>
      <c r="G44">
        <f>SUM(EDFL99:EDFL85!G44)</f>
        <v>0</v>
      </c>
      <c r="H44">
        <f>SUM(EDFL99:EDFL85!H44)</f>
        <v>0</v>
      </c>
      <c r="I44">
        <f>SUM(EDFL99:EDFL85!I44)</f>
        <v>0</v>
      </c>
      <c r="J44" s="9">
        <f t="shared" si="14"/>
        <v>4</v>
      </c>
      <c r="K44" s="9">
        <f t="shared" si="15"/>
        <v>0</v>
      </c>
      <c r="L44" s="9">
        <f t="shared" si="19"/>
        <v>-17</v>
      </c>
      <c r="M44" s="9">
        <f t="shared" si="20"/>
        <v>-37</v>
      </c>
      <c r="N44" s="5">
        <f t="shared" si="12"/>
        <v>4</v>
      </c>
      <c r="O44" s="10">
        <f t="shared" si="21"/>
        <v>-54</v>
      </c>
      <c r="P44" s="5">
        <f t="shared" si="16"/>
        <v>2700</v>
      </c>
      <c r="Q44" s="9">
        <f t="shared" si="17"/>
        <v>1</v>
      </c>
      <c r="R44" s="9">
        <f t="shared" si="18"/>
        <v>5</v>
      </c>
    </row>
    <row r="45" spans="1:18" ht="15">
      <c r="A45" s="12">
        <v>32788</v>
      </c>
      <c r="B45">
        <f>SUM(EDFL99:EDFL85!B45)</f>
        <v>1</v>
      </c>
      <c r="C45">
        <f>SUM(EDFL99:EDFL85!C45)</f>
        <v>0</v>
      </c>
      <c r="D45">
        <f>SUM(EDFL99:EDFL85!D45)</f>
        <v>1</v>
      </c>
      <c r="E45">
        <f>SUM(EDFL99:EDFL85!E45)</f>
        <v>0</v>
      </c>
      <c r="F45">
        <f>SUM(EDFL99:EDFL85!F45)</f>
        <v>0</v>
      </c>
      <c r="G45">
        <f>SUM(EDFL99:EDFL85!G45)</f>
        <v>0</v>
      </c>
      <c r="H45">
        <f>SUM(EDFL99:EDFL85!H45)</f>
        <v>0</v>
      </c>
      <c r="I45">
        <f>SUM(EDFL99:EDFL85!I45)</f>
        <v>0</v>
      </c>
      <c r="J45" s="9">
        <f t="shared" si="14"/>
        <v>0</v>
      </c>
      <c r="K45" s="9">
        <f t="shared" si="15"/>
        <v>0</v>
      </c>
      <c r="L45" s="9">
        <f t="shared" si="19"/>
        <v>-17</v>
      </c>
      <c r="M45" s="9">
        <f t="shared" si="20"/>
        <v>-37</v>
      </c>
      <c r="N45" s="5">
        <f t="shared" si="12"/>
        <v>0</v>
      </c>
      <c r="O45" s="10">
        <f t="shared" si="21"/>
        <v>-54</v>
      </c>
      <c r="P45" s="5">
        <f t="shared" si="16"/>
        <v>2700</v>
      </c>
      <c r="Q45" s="9">
        <f t="shared" si="17"/>
        <v>1</v>
      </c>
      <c r="R45" s="9">
        <f t="shared" si="18"/>
        <v>1</v>
      </c>
    </row>
    <row r="46" spans="1:18" ht="15">
      <c r="A46" s="12">
        <v>32789</v>
      </c>
      <c r="B46">
        <f>SUM(EDFL99:EDFL85!B46)</f>
        <v>0</v>
      </c>
      <c r="C46">
        <f>SUM(EDFL99:EDFL85!C46)</f>
        <v>1</v>
      </c>
      <c r="D46">
        <f>SUM(EDFL99:EDFL85!D46)</f>
        <v>2</v>
      </c>
      <c r="E46">
        <f>SUM(EDFL99:EDFL85!E46)</f>
        <v>1</v>
      </c>
      <c r="F46">
        <f>SUM(EDFL99:EDFL85!F46)</f>
        <v>0</v>
      </c>
      <c r="G46">
        <f>SUM(EDFL99:EDFL85!G46)</f>
        <v>0</v>
      </c>
      <c r="H46">
        <f>SUM(EDFL99:EDFL85!H46)</f>
        <v>1</v>
      </c>
      <c r="I46">
        <f>SUM(EDFL99:EDFL85!I46)</f>
        <v>1</v>
      </c>
      <c r="J46" s="9">
        <f t="shared" si="14"/>
        <v>2</v>
      </c>
      <c r="K46" s="9">
        <f t="shared" si="15"/>
        <v>2</v>
      </c>
      <c r="L46" s="9">
        <f t="shared" si="19"/>
        <v>-15</v>
      </c>
      <c r="M46" s="9">
        <f t="shared" si="20"/>
        <v>-35</v>
      </c>
      <c r="N46" s="5">
        <f t="shared" si="12"/>
        <v>4</v>
      </c>
      <c r="O46" s="10">
        <f t="shared" si="21"/>
        <v>-50</v>
      </c>
      <c r="P46" s="5">
        <f t="shared" si="16"/>
        <v>2500</v>
      </c>
      <c r="Q46" s="9">
        <f t="shared" si="17"/>
        <v>1</v>
      </c>
      <c r="R46" s="9">
        <f t="shared" si="18"/>
        <v>5</v>
      </c>
    </row>
    <row r="47" spans="1:18" ht="15">
      <c r="A47" s="12">
        <v>32790</v>
      </c>
      <c r="B47">
        <f>SUM(EDFL99:EDFL85!B47)</f>
        <v>1</v>
      </c>
      <c r="C47">
        <f>SUM(EDFL99:EDFL85!C47)</f>
        <v>2</v>
      </c>
      <c r="D47">
        <f>SUM(EDFL99:EDFL85!D47)</f>
        <v>3</v>
      </c>
      <c r="E47">
        <f>SUM(EDFL99:EDFL85!E47)</f>
        <v>1</v>
      </c>
      <c r="F47">
        <f>SUM(EDFL99:EDFL85!F47)</f>
        <v>2</v>
      </c>
      <c r="G47">
        <f>SUM(EDFL99:EDFL85!G47)</f>
        <v>4</v>
      </c>
      <c r="H47">
        <f>SUM(EDFL99:EDFL85!H47)</f>
        <v>0</v>
      </c>
      <c r="I47">
        <f>SUM(EDFL99:EDFL85!I47)</f>
        <v>0</v>
      </c>
      <c r="J47" s="9">
        <f t="shared" si="14"/>
        <v>1</v>
      </c>
      <c r="K47" s="9">
        <f t="shared" si="15"/>
        <v>-6</v>
      </c>
      <c r="L47" s="9">
        <f t="shared" si="19"/>
        <v>-14</v>
      </c>
      <c r="M47" s="9">
        <f t="shared" si="20"/>
        <v>-41</v>
      </c>
      <c r="N47" s="5">
        <f t="shared" si="12"/>
        <v>-5</v>
      </c>
      <c r="O47" s="10">
        <f t="shared" si="21"/>
        <v>-55</v>
      </c>
      <c r="P47" s="5">
        <f t="shared" si="16"/>
        <v>2750</v>
      </c>
      <c r="Q47" s="9">
        <f t="shared" si="17"/>
        <v>9</v>
      </c>
      <c r="R47" s="9">
        <f t="shared" si="18"/>
        <v>4</v>
      </c>
    </row>
    <row r="48" spans="1:18" ht="15">
      <c r="A48" s="12">
        <v>32791</v>
      </c>
      <c r="B48">
        <f>SUM(EDFL99:EDFL85!B48)</f>
        <v>0</v>
      </c>
      <c r="C48">
        <f>SUM(EDFL99:EDFL85!C48)</f>
        <v>1</v>
      </c>
      <c r="D48">
        <f>SUM(EDFL99:EDFL85!D48)</f>
        <v>3</v>
      </c>
      <c r="E48">
        <f>SUM(EDFL99:EDFL85!E48)</f>
        <v>2</v>
      </c>
      <c r="F48">
        <f>SUM(EDFL99:EDFL85!F48)</f>
        <v>0</v>
      </c>
      <c r="G48">
        <f>SUM(EDFL99:EDFL85!G48)</f>
        <v>1</v>
      </c>
      <c r="H48">
        <f>SUM(EDFL99:EDFL85!H48)</f>
        <v>0</v>
      </c>
      <c r="I48">
        <f>SUM(EDFL99:EDFL85!I48)</f>
        <v>0</v>
      </c>
      <c r="J48" s="9">
        <f t="shared" si="14"/>
        <v>4</v>
      </c>
      <c r="K48" s="9">
        <f t="shared" si="15"/>
        <v>-1</v>
      </c>
      <c r="L48" s="9">
        <f t="shared" si="19"/>
        <v>-10</v>
      </c>
      <c r="M48" s="9">
        <f t="shared" si="20"/>
        <v>-42</v>
      </c>
      <c r="N48" s="5">
        <f t="shared" si="12"/>
        <v>3</v>
      </c>
      <c r="O48" s="10">
        <f t="shared" si="21"/>
        <v>-52</v>
      </c>
      <c r="P48" s="5">
        <f t="shared" si="16"/>
        <v>2600</v>
      </c>
      <c r="Q48" s="9">
        <f t="shared" si="17"/>
        <v>2</v>
      </c>
      <c r="R48" s="9">
        <f t="shared" si="18"/>
        <v>5</v>
      </c>
    </row>
    <row r="49" spans="1:18" ht="15">
      <c r="A49" s="12">
        <v>32792</v>
      </c>
      <c r="B49">
        <f>SUM(EDFL99:EDFL85!B49)</f>
        <v>2</v>
      </c>
      <c r="C49">
        <f>SUM(EDFL99:EDFL85!C49)</f>
        <v>0</v>
      </c>
      <c r="D49">
        <f>SUM(EDFL99:EDFL85!D49)</f>
        <v>1</v>
      </c>
      <c r="E49">
        <f>SUM(EDFL99:EDFL85!E49)</f>
        <v>3</v>
      </c>
      <c r="F49">
        <f>SUM(EDFL99:EDFL85!F49)</f>
        <v>1</v>
      </c>
      <c r="G49">
        <f>SUM(EDFL99:EDFL85!G49)</f>
        <v>0</v>
      </c>
      <c r="H49">
        <f>SUM(EDFL99:EDFL85!H49)</f>
        <v>1</v>
      </c>
      <c r="I49">
        <f>SUM(EDFL99:EDFL85!I49)</f>
        <v>0</v>
      </c>
      <c r="J49" s="9">
        <f t="shared" si="14"/>
        <v>2</v>
      </c>
      <c r="K49" s="9">
        <f t="shared" si="15"/>
        <v>0</v>
      </c>
      <c r="L49" s="9">
        <f t="shared" si="19"/>
        <v>-8</v>
      </c>
      <c r="M49" s="9">
        <f t="shared" si="20"/>
        <v>-42</v>
      </c>
      <c r="N49" s="5">
        <f t="shared" si="12"/>
        <v>2</v>
      </c>
      <c r="O49" s="10">
        <f t="shared" si="21"/>
        <v>-50</v>
      </c>
      <c r="P49" s="5">
        <f t="shared" si="16"/>
        <v>2500</v>
      </c>
      <c r="Q49" s="9">
        <f t="shared" si="17"/>
        <v>3</v>
      </c>
      <c r="R49" s="9">
        <f t="shared" si="18"/>
        <v>5</v>
      </c>
    </row>
    <row r="50" spans="1:18" ht="15">
      <c r="A50" s="12">
        <v>32793</v>
      </c>
      <c r="B50">
        <f>SUM(EDFL99:EDFL85!B50)</f>
        <v>0</v>
      </c>
      <c r="C50">
        <f>SUM(EDFL99:EDFL85!C50)</f>
        <v>3</v>
      </c>
      <c r="D50">
        <f>SUM(EDFL99:EDFL85!D50)</f>
        <v>2</v>
      </c>
      <c r="E50">
        <f>SUM(EDFL99:EDFL85!E50)</f>
        <v>0</v>
      </c>
      <c r="F50">
        <f>SUM(EDFL99:EDFL85!F50)</f>
        <v>2</v>
      </c>
      <c r="G50">
        <f>SUM(EDFL99:EDFL85!G50)</f>
        <v>4</v>
      </c>
      <c r="H50">
        <f>SUM(EDFL99:EDFL85!H50)</f>
        <v>5</v>
      </c>
      <c r="I50">
        <f>SUM(EDFL99:EDFL85!I50)</f>
        <v>0</v>
      </c>
      <c r="J50" s="9">
        <f t="shared" si="14"/>
        <v>-1</v>
      </c>
      <c r="K50" s="9">
        <f t="shared" si="15"/>
        <v>-1</v>
      </c>
      <c r="L50" s="9">
        <f t="shared" si="19"/>
        <v>-9</v>
      </c>
      <c r="M50" s="9">
        <f t="shared" si="20"/>
        <v>-43</v>
      </c>
      <c r="N50" s="5">
        <f t="shared" si="12"/>
        <v>-2</v>
      </c>
      <c r="O50" s="10">
        <f t="shared" si="21"/>
        <v>-52</v>
      </c>
      <c r="P50" s="5">
        <f t="shared" si="16"/>
        <v>2600</v>
      </c>
      <c r="Q50" s="9">
        <f t="shared" si="17"/>
        <v>9</v>
      </c>
      <c r="R50" s="9">
        <f t="shared" si="18"/>
        <v>7</v>
      </c>
    </row>
    <row r="51" spans="1:18" ht="15">
      <c r="A51" s="12">
        <v>32794</v>
      </c>
      <c r="B51">
        <f>SUM(EDFL99:EDFL85!B51)</f>
        <v>1</v>
      </c>
      <c r="C51">
        <f>SUM(EDFL99:EDFL85!C51)</f>
        <v>1</v>
      </c>
      <c r="D51">
        <f>SUM(EDFL99:EDFL85!D51)</f>
        <v>0</v>
      </c>
      <c r="E51">
        <f>SUM(EDFL99:EDFL85!E51)</f>
        <v>1</v>
      </c>
      <c r="F51">
        <f>SUM(EDFL99:EDFL85!F51)</f>
        <v>0</v>
      </c>
      <c r="G51">
        <f>SUM(EDFL99:EDFL85!G51)</f>
        <v>2</v>
      </c>
      <c r="H51">
        <f>SUM(EDFL99:EDFL85!H51)</f>
        <v>2</v>
      </c>
      <c r="I51">
        <f>SUM(EDFL99:EDFL85!I51)</f>
        <v>0</v>
      </c>
      <c r="J51" s="9">
        <f t="shared" si="14"/>
        <v>-1</v>
      </c>
      <c r="K51" s="9">
        <f t="shared" si="15"/>
        <v>0</v>
      </c>
      <c r="L51" s="9">
        <f t="shared" si="19"/>
        <v>-10</v>
      </c>
      <c r="M51" s="9">
        <f t="shared" si="20"/>
        <v>-43</v>
      </c>
      <c r="N51" s="5">
        <f t="shared" si="12"/>
        <v>-1</v>
      </c>
      <c r="O51" s="10">
        <f t="shared" si="21"/>
        <v>-53</v>
      </c>
      <c r="P51" s="5">
        <f t="shared" si="16"/>
        <v>2650</v>
      </c>
      <c r="Q51" s="9">
        <f t="shared" si="17"/>
        <v>4</v>
      </c>
      <c r="R51" s="9">
        <f t="shared" si="18"/>
        <v>3</v>
      </c>
    </row>
    <row r="52" spans="1:18" ht="15">
      <c r="A52" s="12">
        <v>32795</v>
      </c>
      <c r="B52">
        <f>SUM(EDFL99:EDFL85!B52)</f>
        <v>4</v>
      </c>
      <c r="C52">
        <f>SUM(EDFL99:EDFL85!C52)</f>
        <v>3</v>
      </c>
      <c r="D52">
        <f>SUM(EDFL99:EDFL85!D52)</f>
        <v>2</v>
      </c>
      <c r="E52">
        <f>SUM(EDFL99:EDFL85!E52)</f>
        <v>5</v>
      </c>
      <c r="F52">
        <f>SUM(EDFL99:EDFL85!F52)</f>
        <v>6</v>
      </c>
      <c r="G52">
        <f>SUM(EDFL99:EDFL85!G52)</f>
        <v>3</v>
      </c>
      <c r="H52">
        <f>SUM(EDFL99:EDFL85!H52)</f>
        <v>0</v>
      </c>
      <c r="I52">
        <f>SUM(EDFL99:EDFL85!I52)</f>
        <v>2</v>
      </c>
      <c r="J52" s="9">
        <f t="shared" si="14"/>
        <v>0</v>
      </c>
      <c r="K52" s="9">
        <f t="shared" si="15"/>
        <v>-7</v>
      </c>
      <c r="L52" s="9">
        <f t="shared" si="19"/>
        <v>-10</v>
      </c>
      <c r="M52" s="9">
        <f t="shared" si="20"/>
        <v>-50</v>
      </c>
      <c r="N52" s="5">
        <f t="shared" si="12"/>
        <v>-7</v>
      </c>
      <c r="O52" s="10">
        <f t="shared" si="21"/>
        <v>-60</v>
      </c>
      <c r="P52" s="5">
        <f t="shared" si="16"/>
        <v>3000</v>
      </c>
      <c r="Q52" s="9">
        <f t="shared" si="17"/>
        <v>16</v>
      </c>
      <c r="R52" s="9">
        <f t="shared" si="18"/>
        <v>9</v>
      </c>
    </row>
    <row r="53" spans="1:19" ht="15">
      <c r="A53" s="12">
        <v>32796</v>
      </c>
      <c r="B53">
        <f>SUM(EDFL99:EDFL85!B53)</f>
        <v>0</v>
      </c>
      <c r="C53">
        <f>SUM(EDFL99:EDFL85!C53)</f>
        <v>1</v>
      </c>
      <c r="D53">
        <f>SUM(EDFL99:EDFL85!D53)</f>
        <v>1</v>
      </c>
      <c r="E53">
        <f>SUM(EDFL99:EDFL85!E53)</f>
        <v>0</v>
      </c>
      <c r="F53">
        <f>SUM(EDFL99:EDFL85!F53)</f>
        <v>0</v>
      </c>
      <c r="G53">
        <f>SUM(EDFL99:EDFL85!G53)</f>
        <v>0</v>
      </c>
      <c r="H53">
        <f>SUM(EDFL99:EDFL85!H53)</f>
        <v>0</v>
      </c>
      <c r="I53">
        <f>SUM(EDFL99:EDFL85!I53)</f>
        <v>1</v>
      </c>
      <c r="J53" s="9">
        <f t="shared" si="14"/>
        <v>0</v>
      </c>
      <c r="K53" s="9">
        <f t="shared" si="15"/>
        <v>1</v>
      </c>
      <c r="L53" s="9">
        <f t="shared" si="19"/>
        <v>-10</v>
      </c>
      <c r="M53" s="9">
        <f t="shared" si="20"/>
        <v>-49</v>
      </c>
      <c r="N53" s="5">
        <f t="shared" si="12"/>
        <v>1</v>
      </c>
      <c r="O53" s="10">
        <f t="shared" si="21"/>
        <v>-59</v>
      </c>
      <c r="P53" s="5">
        <f t="shared" si="16"/>
        <v>2950</v>
      </c>
      <c r="Q53" s="9">
        <f t="shared" si="17"/>
        <v>1</v>
      </c>
      <c r="R53" s="9">
        <f t="shared" si="18"/>
        <v>2</v>
      </c>
      <c r="S53" s="8" t="s">
        <v>51</v>
      </c>
    </row>
    <row r="54" spans="1:18" ht="15">
      <c r="A54" s="12">
        <v>32797</v>
      </c>
      <c r="B54">
        <f>SUM(EDFL99:EDFL85!B54)</f>
        <v>0</v>
      </c>
      <c r="C54">
        <f>SUM(EDFL99:EDFL85!C54)</f>
        <v>0</v>
      </c>
      <c r="D54">
        <f>SUM(EDFL99:EDFL85!D54)</f>
        <v>0</v>
      </c>
      <c r="E54">
        <f>SUM(EDFL99:EDFL85!E54)</f>
        <v>0</v>
      </c>
      <c r="F54">
        <f>SUM(EDFL99:EDFL85!F54)</f>
        <v>0</v>
      </c>
      <c r="G54">
        <f>SUM(EDFL99:EDFL85!G54)</f>
        <v>1</v>
      </c>
      <c r="H54">
        <f>SUM(EDFL99:EDFL85!H54)</f>
        <v>3</v>
      </c>
      <c r="I54">
        <f>SUM(EDFL99:EDFL85!I54)</f>
        <v>0</v>
      </c>
      <c r="J54" s="9">
        <f t="shared" si="14"/>
        <v>0</v>
      </c>
      <c r="K54" s="9">
        <f t="shared" si="15"/>
        <v>2</v>
      </c>
      <c r="L54" s="9">
        <f t="shared" si="19"/>
        <v>-10</v>
      </c>
      <c r="M54" s="9">
        <f t="shared" si="20"/>
        <v>-47</v>
      </c>
      <c r="N54" s="5">
        <f t="shared" si="12"/>
        <v>2</v>
      </c>
      <c r="O54" s="10">
        <f t="shared" si="21"/>
        <v>-57</v>
      </c>
      <c r="P54" s="5">
        <f t="shared" si="16"/>
        <v>2850</v>
      </c>
      <c r="Q54" s="9">
        <f t="shared" si="17"/>
        <v>1</v>
      </c>
      <c r="R54" s="9">
        <f t="shared" si="18"/>
        <v>3</v>
      </c>
    </row>
    <row r="55" spans="1:18" ht="15">
      <c r="A55" s="12">
        <v>32798</v>
      </c>
      <c r="B55">
        <f>SUM(EDFL99:EDFL85!B55)</f>
        <v>0</v>
      </c>
      <c r="C55">
        <f>SUM(EDFL99:EDFL85!C55)</f>
        <v>0</v>
      </c>
      <c r="D55">
        <f>SUM(EDFL99:EDFL85!D55)</f>
        <v>2</v>
      </c>
      <c r="E55">
        <f>SUM(EDFL99:EDFL85!E55)</f>
        <v>4</v>
      </c>
      <c r="F55">
        <f>SUM(EDFL99:EDFL85!F55)</f>
        <v>2</v>
      </c>
      <c r="G55">
        <f>SUM(EDFL99:EDFL85!G55)</f>
        <v>2</v>
      </c>
      <c r="H55">
        <f>SUM(EDFL99:EDFL85!H55)</f>
        <v>4</v>
      </c>
      <c r="I55">
        <f>SUM(EDFL99:EDFL85!I55)</f>
        <v>2</v>
      </c>
      <c r="J55" s="9">
        <f t="shared" si="14"/>
        <v>6</v>
      </c>
      <c r="K55" s="9">
        <f t="shared" si="15"/>
        <v>2</v>
      </c>
      <c r="L55" s="9">
        <f t="shared" si="19"/>
        <v>-4</v>
      </c>
      <c r="M55" s="9">
        <f t="shared" si="20"/>
        <v>-45</v>
      </c>
      <c r="N55" s="5">
        <f t="shared" si="12"/>
        <v>8</v>
      </c>
      <c r="O55" s="10">
        <f t="shared" si="21"/>
        <v>-49</v>
      </c>
      <c r="P55" s="5">
        <f t="shared" si="16"/>
        <v>2450</v>
      </c>
      <c r="Q55" s="9">
        <f t="shared" si="17"/>
        <v>4</v>
      </c>
      <c r="R55" s="9">
        <f t="shared" si="18"/>
        <v>12</v>
      </c>
    </row>
    <row r="56" spans="1:18" ht="15">
      <c r="A56" s="12">
        <v>32799</v>
      </c>
      <c r="B56">
        <f>SUM(EDFL99:EDFL85!B56)</f>
        <v>0</v>
      </c>
      <c r="C56">
        <f>SUM(EDFL99:EDFL85!C56)</f>
        <v>0</v>
      </c>
      <c r="D56">
        <f>SUM(EDFL99:EDFL85!D56)</f>
        <v>2</v>
      </c>
      <c r="E56">
        <f>SUM(EDFL99:EDFL85!E56)</f>
        <v>0</v>
      </c>
      <c r="F56">
        <f>SUM(EDFL99:EDFL85!F56)</f>
        <v>0</v>
      </c>
      <c r="G56">
        <f>SUM(EDFL99:EDFL85!G56)</f>
        <v>2</v>
      </c>
      <c r="H56">
        <f>SUM(EDFL99:EDFL85!H56)</f>
        <v>2</v>
      </c>
      <c r="I56">
        <f>SUM(EDFL99:EDFL85!I56)</f>
        <v>2</v>
      </c>
      <c r="J56" s="9">
        <f t="shared" si="14"/>
        <v>2</v>
      </c>
      <c r="K56" s="9">
        <f t="shared" si="15"/>
        <v>2</v>
      </c>
      <c r="L56" s="9">
        <f t="shared" si="19"/>
        <v>-2</v>
      </c>
      <c r="M56" s="9">
        <f t="shared" si="20"/>
        <v>-43</v>
      </c>
      <c r="N56" s="5">
        <f t="shared" si="12"/>
        <v>4</v>
      </c>
      <c r="O56" s="10">
        <f t="shared" si="21"/>
        <v>-45</v>
      </c>
      <c r="P56" s="5">
        <f t="shared" si="16"/>
        <v>2250</v>
      </c>
      <c r="Q56" s="9">
        <f t="shared" si="17"/>
        <v>2</v>
      </c>
      <c r="R56" s="9">
        <f t="shared" si="18"/>
        <v>6</v>
      </c>
    </row>
    <row r="57" spans="1:18" ht="15">
      <c r="A57" s="12">
        <v>32800</v>
      </c>
      <c r="B57">
        <f>SUM(EDFL99:EDFL85!B57)</f>
        <v>4</v>
      </c>
      <c r="C57">
        <f>SUM(EDFL99:EDFL85!C57)</f>
        <v>2</v>
      </c>
      <c r="D57">
        <f>SUM(EDFL99:EDFL85!D57)</f>
        <v>1</v>
      </c>
      <c r="E57">
        <f>SUM(EDFL99:EDFL85!E57)</f>
        <v>2</v>
      </c>
      <c r="F57">
        <f>SUM(EDFL99:EDFL85!F57)</f>
        <v>1</v>
      </c>
      <c r="G57">
        <f>SUM(EDFL99:EDFL85!G57)</f>
        <v>1</v>
      </c>
      <c r="H57">
        <f>SUM(EDFL99:EDFL85!H57)</f>
        <v>0</v>
      </c>
      <c r="I57">
        <f>SUM(EDFL99:EDFL85!I57)</f>
        <v>1</v>
      </c>
      <c r="J57" s="9">
        <f t="shared" si="14"/>
        <v>-3</v>
      </c>
      <c r="K57" s="9">
        <f t="shared" si="15"/>
        <v>-1</v>
      </c>
      <c r="L57" s="9">
        <f t="shared" si="19"/>
        <v>-5</v>
      </c>
      <c r="M57" s="9">
        <f t="shared" si="20"/>
        <v>-44</v>
      </c>
      <c r="N57" s="5">
        <f t="shared" si="12"/>
        <v>-4</v>
      </c>
      <c r="O57" s="10">
        <f t="shared" si="21"/>
        <v>-49</v>
      </c>
      <c r="P57" s="5">
        <f t="shared" si="16"/>
        <v>2450</v>
      </c>
      <c r="Q57" s="9">
        <f t="shared" si="17"/>
        <v>8</v>
      </c>
      <c r="R57" s="9">
        <f t="shared" si="18"/>
        <v>4</v>
      </c>
    </row>
    <row r="58" spans="1:18" ht="15">
      <c r="A58" s="12">
        <v>32801</v>
      </c>
      <c r="B58">
        <f>SUM(EDFL99:EDFL85!B58)</f>
        <v>2</v>
      </c>
      <c r="C58">
        <f>SUM(EDFL99:EDFL85!C58)</f>
        <v>1</v>
      </c>
      <c r="D58">
        <f>SUM(EDFL99:EDFL85!D58)</f>
        <v>3</v>
      </c>
      <c r="E58">
        <f>SUM(EDFL99:EDFL85!E58)</f>
        <v>0</v>
      </c>
      <c r="F58">
        <f>SUM(EDFL99:EDFL85!F58)</f>
        <v>4</v>
      </c>
      <c r="G58">
        <f>SUM(EDFL99:EDFL85!G58)</f>
        <v>3</v>
      </c>
      <c r="H58">
        <f>SUM(EDFL99:EDFL85!H58)</f>
        <v>4</v>
      </c>
      <c r="I58">
        <f>SUM(EDFL99:EDFL85!I58)</f>
        <v>1</v>
      </c>
      <c r="J58" s="9">
        <f t="shared" si="14"/>
        <v>0</v>
      </c>
      <c r="K58" s="9">
        <f t="shared" si="15"/>
        <v>-2</v>
      </c>
      <c r="L58" s="9">
        <f t="shared" si="19"/>
        <v>-5</v>
      </c>
      <c r="M58" s="9">
        <f t="shared" si="20"/>
        <v>-46</v>
      </c>
      <c r="N58" s="5">
        <f t="shared" si="12"/>
        <v>-2</v>
      </c>
      <c r="O58" s="10">
        <f t="shared" si="21"/>
        <v>-51</v>
      </c>
      <c r="P58" s="5">
        <f t="shared" si="16"/>
        <v>2550</v>
      </c>
      <c r="Q58" s="9">
        <f t="shared" si="17"/>
        <v>10</v>
      </c>
      <c r="R58" s="9">
        <f t="shared" si="18"/>
        <v>8</v>
      </c>
    </row>
    <row r="59" spans="1:18" ht="15">
      <c r="A59" s="12">
        <v>32802</v>
      </c>
      <c r="B59">
        <f>SUM(EDFL99:EDFL85!B59)</f>
        <v>6</v>
      </c>
      <c r="C59">
        <f>SUM(EDFL99:EDFL85!C59)</f>
        <v>2</v>
      </c>
      <c r="D59">
        <f>SUM(EDFL99:EDFL85!D59)</f>
        <v>4</v>
      </c>
      <c r="E59">
        <f>SUM(EDFL99:EDFL85!E59)</f>
        <v>2</v>
      </c>
      <c r="F59">
        <f>SUM(EDFL99:EDFL85!F59)</f>
        <v>6</v>
      </c>
      <c r="G59">
        <f>SUM(EDFL99:EDFL85!G59)</f>
        <v>2</v>
      </c>
      <c r="H59">
        <f>SUM(EDFL99:EDFL85!H59)</f>
        <v>5</v>
      </c>
      <c r="I59">
        <f>SUM(EDFL99:EDFL85!I59)</f>
        <v>0</v>
      </c>
      <c r="J59" s="9">
        <f t="shared" si="14"/>
        <v>-2</v>
      </c>
      <c r="K59" s="9">
        <f t="shared" si="15"/>
        <v>-3</v>
      </c>
      <c r="L59" s="9">
        <f t="shared" si="19"/>
        <v>-7</v>
      </c>
      <c r="M59" s="9">
        <f t="shared" si="20"/>
        <v>-49</v>
      </c>
      <c r="N59" s="5">
        <f t="shared" si="12"/>
        <v>-5</v>
      </c>
      <c r="O59" s="10">
        <f t="shared" si="21"/>
        <v>-56</v>
      </c>
      <c r="P59" s="5">
        <f t="shared" si="16"/>
        <v>2800</v>
      </c>
      <c r="Q59" s="9">
        <f t="shared" si="17"/>
        <v>16</v>
      </c>
      <c r="R59" s="9">
        <f t="shared" si="18"/>
        <v>11</v>
      </c>
    </row>
    <row r="60" spans="1:18" ht="15">
      <c r="A60" s="12">
        <v>32803</v>
      </c>
      <c r="B60">
        <f>SUM(EDFL99:EDFL85!B60)</f>
        <v>1</v>
      </c>
      <c r="C60">
        <f>SUM(EDFL99:EDFL85!C60)</f>
        <v>1</v>
      </c>
      <c r="D60">
        <f>SUM(EDFL99:EDFL85!D60)</f>
        <v>4</v>
      </c>
      <c r="E60">
        <f>SUM(EDFL99:EDFL85!E60)</f>
        <v>1</v>
      </c>
      <c r="F60">
        <f>SUM(EDFL99:EDFL85!F60)</f>
        <v>2</v>
      </c>
      <c r="G60">
        <f>SUM(EDFL99:EDFL85!G60)</f>
        <v>6</v>
      </c>
      <c r="H60">
        <f>SUM(EDFL99:EDFL85!H60)</f>
        <v>2</v>
      </c>
      <c r="I60">
        <f>SUM(EDFL99:EDFL85!I60)</f>
        <v>1</v>
      </c>
      <c r="J60" s="9">
        <f t="shared" si="14"/>
        <v>3</v>
      </c>
      <c r="K60" s="9">
        <f t="shared" si="15"/>
        <v>-5</v>
      </c>
      <c r="L60" s="9">
        <f t="shared" si="19"/>
        <v>-4</v>
      </c>
      <c r="M60" s="9">
        <f t="shared" si="20"/>
        <v>-54</v>
      </c>
      <c r="N60" s="5">
        <f t="shared" si="12"/>
        <v>-2</v>
      </c>
      <c r="O60" s="10">
        <f t="shared" si="21"/>
        <v>-58</v>
      </c>
      <c r="P60" s="5">
        <f t="shared" si="16"/>
        <v>2900</v>
      </c>
      <c r="Q60" s="9">
        <f t="shared" si="17"/>
        <v>10</v>
      </c>
      <c r="R60" s="9">
        <f t="shared" si="18"/>
        <v>8</v>
      </c>
    </row>
    <row r="61" spans="1:18" ht="15">
      <c r="A61" s="12">
        <v>32804</v>
      </c>
      <c r="B61">
        <f>SUM(EDFL99:EDFL85!B61)</f>
        <v>1</v>
      </c>
      <c r="C61">
        <f>SUM(EDFL99:EDFL85!C61)</f>
        <v>1</v>
      </c>
      <c r="D61">
        <f>SUM(EDFL99:EDFL85!D61)</f>
        <v>3</v>
      </c>
      <c r="E61">
        <f>SUM(EDFL99:EDFL85!E61)</f>
        <v>2</v>
      </c>
      <c r="F61">
        <f>SUM(EDFL99:EDFL85!F61)</f>
        <v>4</v>
      </c>
      <c r="G61">
        <f>SUM(EDFL99:EDFL85!G61)</f>
        <v>2</v>
      </c>
      <c r="H61">
        <f>SUM(EDFL99:EDFL85!H61)</f>
        <v>1</v>
      </c>
      <c r="I61">
        <f>SUM(EDFL99:EDFL85!I61)</f>
        <v>2</v>
      </c>
      <c r="J61" s="9">
        <f t="shared" si="14"/>
        <v>3</v>
      </c>
      <c r="K61" s="9">
        <f t="shared" si="15"/>
        <v>-3</v>
      </c>
      <c r="L61" s="9">
        <f t="shared" si="19"/>
        <v>-1</v>
      </c>
      <c r="M61" s="9">
        <f t="shared" si="20"/>
        <v>-57</v>
      </c>
      <c r="N61" s="5">
        <f t="shared" si="12"/>
        <v>0</v>
      </c>
      <c r="O61" s="10">
        <f t="shared" si="21"/>
        <v>-58</v>
      </c>
      <c r="P61" s="5">
        <f t="shared" si="16"/>
        <v>2900</v>
      </c>
      <c r="Q61" s="9">
        <f t="shared" si="17"/>
        <v>8</v>
      </c>
      <c r="R61" s="9">
        <f t="shared" si="18"/>
        <v>8</v>
      </c>
    </row>
    <row r="62" spans="1:18" ht="15">
      <c r="A62" s="12">
        <v>32805</v>
      </c>
      <c r="B62">
        <f>SUM(EDFL99:EDFL85!B62)</f>
        <v>8</v>
      </c>
      <c r="C62">
        <f>SUM(EDFL99:EDFL85!C62)</f>
        <v>3</v>
      </c>
      <c r="D62">
        <f>SUM(EDFL99:EDFL85!D62)</f>
        <v>4</v>
      </c>
      <c r="E62">
        <f>SUM(EDFL99:EDFL85!E62)</f>
        <v>4</v>
      </c>
      <c r="F62">
        <f>SUM(EDFL99:EDFL85!F62)</f>
        <v>4</v>
      </c>
      <c r="G62">
        <f>SUM(EDFL99:EDFL85!G62)</f>
        <v>6</v>
      </c>
      <c r="H62">
        <f>SUM(EDFL99:EDFL85!H62)</f>
        <v>8</v>
      </c>
      <c r="I62">
        <f>SUM(EDFL99:EDFL85!I62)</f>
        <v>1</v>
      </c>
      <c r="J62" s="9">
        <f t="shared" si="14"/>
        <v>-3</v>
      </c>
      <c r="K62" s="9">
        <f t="shared" si="15"/>
        <v>-1</v>
      </c>
      <c r="L62" s="9">
        <f t="shared" si="19"/>
        <v>-4</v>
      </c>
      <c r="M62" s="9">
        <f t="shared" si="20"/>
        <v>-58</v>
      </c>
      <c r="N62" s="5">
        <f t="shared" si="12"/>
        <v>-4</v>
      </c>
      <c r="O62" s="10">
        <f t="shared" si="21"/>
        <v>-62</v>
      </c>
      <c r="P62" s="5">
        <f t="shared" si="16"/>
        <v>3100</v>
      </c>
      <c r="Q62" s="9">
        <f t="shared" si="17"/>
        <v>21</v>
      </c>
      <c r="R62" s="9">
        <f t="shared" si="18"/>
        <v>17</v>
      </c>
    </row>
    <row r="63" spans="1:18" ht="15">
      <c r="A63" s="12">
        <v>32806</v>
      </c>
      <c r="B63">
        <f>SUM(EDFL99:EDFL85!B63)</f>
        <v>2</v>
      </c>
      <c r="C63">
        <f>SUM(EDFL99:EDFL85!C63)</f>
        <v>3</v>
      </c>
      <c r="D63">
        <f>SUM(EDFL99:EDFL85!D63)</f>
        <v>2</v>
      </c>
      <c r="E63">
        <f>SUM(EDFL99:EDFL85!E63)</f>
        <v>1</v>
      </c>
      <c r="F63">
        <f>SUM(EDFL99:EDFL85!F63)</f>
        <v>1</v>
      </c>
      <c r="G63">
        <f>SUM(EDFL99:EDFL85!G63)</f>
        <v>2</v>
      </c>
      <c r="H63">
        <f>SUM(EDFL99:EDFL85!H63)</f>
        <v>0</v>
      </c>
      <c r="I63">
        <f>SUM(EDFL99:EDFL85!I63)</f>
        <v>0</v>
      </c>
      <c r="J63" s="9">
        <f t="shared" si="14"/>
        <v>-2</v>
      </c>
      <c r="K63" s="9">
        <f t="shared" si="15"/>
        <v>-3</v>
      </c>
      <c r="L63" s="9">
        <f t="shared" si="19"/>
        <v>-6</v>
      </c>
      <c r="M63" s="9">
        <f t="shared" si="20"/>
        <v>-61</v>
      </c>
      <c r="N63" s="5">
        <f t="shared" si="12"/>
        <v>-5</v>
      </c>
      <c r="O63" s="10">
        <f t="shared" si="21"/>
        <v>-67</v>
      </c>
      <c r="P63" s="5">
        <f t="shared" si="16"/>
        <v>3350</v>
      </c>
      <c r="Q63" s="9">
        <f t="shared" si="17"/>
        <v>8</v>
      </c>
      <c r="R63" s="9">
        <f t="shared" si="18"/>
        <v>3</v>
      </c>
    </row>
    <row r="64" spans="1:18" ht="15">
      <c r="A64" s="12">
        <v>32807</v>
      </c>
      <c r="B64">
        <f>SUM(EDFL99:EDFL85!B64)</f>
        <v>5</v>
      </c>
      <c r="C64">
        <f>SUM(EDFL99:EDFL85!C64)</f>
        <v>0</v>
      </c>
      <c r="D64">
        <f>SUM(EDFL99:EDFL85!D64)</f>
        <v>4</v>
      </c>
      <c r="E64">
        <f>SUM(EDFL99:EDFL85!E64)</f>
        <v>1</v>
      </c>
      <c r="F64">
        <f>SUM(EDFL99:EDFL85!F64)</f>
        <v>4</v>
      </c>
      <c r="G64">
        <f>SUM(EDFL99:EDFL85!G64)</f>
        <v>1</v>
      </c>
      <c r="H64">
        <f>SUM(EDFL99:EDFL85!H64)</f>
        <v>2</v>
      </c>
      <c r="I64">
        <f>SUM(EDFL99:EDFL85!I64)</f>
        <v>1</v>
      </c>
      <c r="J64" s="9">
        <f t="shared" si="14"/>
        <v>0</v>
      </c>
      <c r="K64" s="9">
        <f t="shared" si="15"/>
        <v>-2</v>
      </c>
      <c r="L64" s="9">
        <f t="shared" si="19"/>
        <v>-6</v>
      </c>
      <c r="M64" s="9">
        <f t="shared" si="20"/>
        <v>-63</v>
      </c>
      <c r="N64" s="5">
        <f t="shared" si="12"/>
        <v>-2</v>
      </c>
      <c r="O64" s="10">
        <f t="shared" si="21"/>
        <v>-69</v>
      </c>
      <c r="P64" s="5">
        <f t="shared" si="16"/>
        <v>3450</v>
      </c>
      <c r="Q64" s="9">
        <f t="shared" si="17"/>
        <v>10</v>
      </c>
      <c r="R64" s="9">
        <f t="shared" si="18"/>
        <v>8</v>
      </c>
    </row>
    <row r="65" spans="1:18" ht="15">
      <c r="A65" s="12">
        <v>32808</v>
      </c>
      <c r="B65">
        <f>SUM(EDFL99:EDFL85!B65)</f>
        <v>0</v>
      </c>
      <c r="C65">
        <f>SUM(EDFL99:EDFL85!C65)</f>
        <v>0</v>
      </c>
      <c r="D65">
        <f>SUM(EDFL99:EDFL85!D65)</f>
        <v>2</v>
      </c>
      <c r="E65">
        <f>SUM(EDFL99:EDFL85!E65)</f>
        <v>1</v>
      </c>
      <c r="F65">
        <f>SUM(EDFL99:EDFL85!F65)</f>
        <v>3</v>
      </c>
      <c r="G65">
        <f>SUM(EDFL99:EDFL85!G65)</f>
        <v>0</v>
      </c>
      <c r="H65">
        <f>SUM(EDFL99:EDFL85!H65)</f>
        <v>2</v>
      </c>
      <c r="I65">
        <f>SUM(EDFL99:EDFL85!I65)</f>
        <v>0</v>
      </c>
      <c r="J65" s="9">
        <f t="shared" si="14"/>
        <v>3</v>
      </c>
      <c r="K65" s="9">
        <f t="shared" si="15"/>
        <v>-1</v>
      </c>
      <c r="L65" s="9">
        <f t="shared" si="19"/>
        <v>-3</v>
      </c>
      <c r="M65" s="9">
        <f t="shared" si="20"/>
        <v>-64</v>
      </c>
      <c r="N65" s="5">
        <f t="shared" si="12"/>
        <v>2</v>
      </c>
      <c r="O65" s="10">
        <f t="shared" si="21"/>
        <v>-67</v>
      </c>
      <c r="P65" s="5">
        <f t="shared" si="16"/>
        <v>3350</v>
      </c>
      <c r="Q65" s="9">
        <f t="shared" si="17"/>
        <v>3</v>
      </c>
      <c r="R65" s="9">
        <f t="shared" si="18"/>
        <v>5</v>
      </c>
    </row>
    <row r="66" spans="1:18" ht="15">
      <c r="A66" s="12">
        <v>32809</v>
      </c>
      <c r="B66">
        <f>SUM(EDFL99:EDFL85!B66)</f>
        <v>2</v>
      </c>
      <c r="C66">
        <f>SUM(EDFL99:EDFL85!C66)</f>
        <v>2</v>
      </c>
      <c r="D66">
        <f>SUM(EDFL99:EDFL85!D66)</f>
        <v>2</v>
      </c>
      <c r="E66">
        <f>SUM(EDFL99:EDFL85!E66)</f>
        <v>3</v>
      </c>
      <c r="F66">
        <f>SUM(EDFL99:EDFL85!F66)</f>
        <v>0</v>
      </c>
      <c r="G66">
        <f>SUM(EDFL99:EDFL85!G66)</f>
        <v>3</v>
      </c>
      <c r="H66">
        <f>SUM(EDFL99:EDFL85!H66)</f>
        <v>3</v>
      </c>
      <c r="I66">
        <f>SUM(EDFL99:EDFL85!I66)</f>
        <v>3</v>
      </c>
      <c r="J66" s="9">
        <f t="shared" si="14"/>
        <v>1</v>
      </c>
      <c r="K66" s="9">
        <f t="shared" si="15"/>
        <v>3</v>
      </c>
      <c r="L66" s="9">
        <f t="shared" si="19"/>
        <v>-2</v>
      </c>
      <c r="M66" s="9">
        <f t="shared" si="20"/>
        <v>-61</v>
      </c>
      <c r="N66" s="5">
        <f t="shared" si="12"/>
        <v>4</v>
      </c>
      <c r="O66" s="10">
        <f t="shared" si="21"/>
        <v>-63</v>
      </c>
      <c r="P66" s="5">
        <f t="shared" si="16"/>
        <v>3150</v>
      </c>
      <c r="Q66" s="9">
        <f t="shared" si="17"/>
        <v>7</v>
      </c>
      <c r="R66" s="9">
        <f t="shared" si="18"/>
        <v>11</v>
      </c>
    </row>
    <row r="67" spans="1:19" ht="15">
      <c r="A67" s="12">
        <v>32810</v>
      </c>
      <c r="B67">
        <f>SUM(EDFL99:EDFL85!B67)</f>
        <v>0</v>
      </c>
      <c r="C67">
        <f>SUM(EDFL99:EDFL85!C67)</f>
        <v>0</v>
      </c>
      <c r="D67">
        <f>SUM(EDFL99:EDFL85!D67)</f>
        <v>0</v>
      </c>
      <c r="E67">
        <f>SUM(EDFL99:EDFL85!E67)</f>
        <v>0</v>
      </c>
      <c r="F67">
        <f>SUM(EDFL99:EDFL85!F67)</f>
        <v>0</v>
      </c>
      <c r="G67">
        <f>SUM(EDFL99:EDFL85!G67)</f>
        <v>0</v>
      </c>
      <c r="H67">
        <f>SUM(EDFL99:EDFL85!H67)</f>
        <v>0</v>
      </c>
      <c r="I67">
        <f>SUM(EDFL99:EDFL85!I67)</f>
        <v>0</v>
      </c>
      <c r="J67" s="9">
        <f t="shared" si="14"/>
        <v>0</v>
      </c>
      <c r="K67" s="9">
        <f t="shared" si="15"/>
        <v>0</v>
      </c>
      <c r="L67" s="9">
        <f t="shared" si="19"/>
        <v>-2</v>
      </c>
      <c r="M67" s="9">
        <f t="shared" si="20"/>
        <v>-61</v>
      </c>
      <c r="N67" s="5">
        <f t="shared" si="12"/>
        <v>0</v>
      </c>
      <c r="O67" s="10">
        <f t="shared" si="21"/>
        <v>-63</v>
      </c>
      <c r="P67" s="5">
        <f t="shared" si="16"/>
        <v>3150</v>
      </c>
      <c r="Q67" s="9">
        <f t="shared" si="17"/>
        <v>0</v>
      </c>
      <c r="R67" s="9">
        <f t="shared" si="18"/>
        <v>0</v>
      </c>
      <c r="S67" s="8" t="s">
        <v>52</v>
      </c>
    </row>
    <row r="68" spans="1:18" ht="15">
      <c r="A68" s="12">
        <v>32811</v>
      </c>
      <c r="B68">
        <f>SUM(EDFL99:EDFL85!B68)</f>
        <v>4</v>
      </c>
      <c r="C68">
        <f>SUM(EDFL99:EDFL85!C68)</f>
        <v>2</v>
      </c>
      <c r="D68">
        <f>SUM(EDFL99:EDFL85!D68)</f>
        <v>4</v>
      </c>
      <c r="E68">
        <f>SUM(EDFL99:EDFL85!E68)</f>
        <v>0</v>
      </c>
      <c r="F68">
        <f>SUM(EDFL99:EDFL85!F68)</f>
        <v>2</v>
      </c>
      <c r="G68">
        <f>SUM(EDFL99:EDFL85!G68)</f>
        <v>2</v>
      </c>
      <c r="H68">
        <f>SUM(EDFL99:EDFL85!H68)</f>
        <v>1</v>
      </c>
      <c r="I68">
        <f>SUM(EDFL99:EDFL85!I68)</f>
        <v>2</v>
      </c>
      <c r="J68" s="9">
        <f aca="true" t="shared" si="22" ref="J68:J101">-B68-C68+D68+E68</f>
        <v>-2</v>
      </c>
      <c r="K68" s="9">
        <f aca="true" t="shared" si="23" ref="K68:K101">-F68-G68+H68+I68</f>
        <v>-1</v>
      </c>
      <c r="L68" s="9">
        <f t="shared" si="19"/>
        <v>-4</v>
      </c>
      <c r="M68" s="9">
        <f t="shared" si="20"/>
        <v>-62</v>
      </c>
      <c r="N68" s="5">
        <f t="shared" si="12"/>
        <v>-3</v>
      </c>
      <c r="O68" s="10">
        <f t="shared" si="21"/>
        <v>-66</v>
      </c>
      <c r="P68" s="5">
        <f aca="true" t="shared" si="24" ref="P68:P99">O68*100/$N$103</f>
        <v>3300</v>
      </c>
      <c r="Q68" s="9">
        <f aca="true" t="shared" si="25" ref="Q68:Q101">+B68+C68+F68+G68</f>
        <v>10</v>
      </c>
      <c r="R68" s="9">
        <f aca="true" t="shared" si="26" ref="R68:R101">D68+E68+H68+I68</f>
        <v>7</v>
      </c>
    </row>
    <row r="69" spans="1:18" ht="15">
      <c r="A69" s="12">
        <v>32812</v>
      </c>
      <c r="B69">
        <f>SUM(EDFL99:EDFL85!B69)</f>
        <v>0</v>
      </c>
      <c r="C69">
        <f>SUM(EDFL99:EDFL85!C69)</f>
        <v>0</v>
      </c>
      <c r="D69">
        <f>SUM(EDFL99:EDFL85!D69)</f>
        <v>3</v>
      </c>
      <c r="E69">
        <f>SUM(EDFL99:EDFL85!E69)</f>
        <v>3</v>
      </c>
      <c r="F69">
        <f>SUM(EDFL99:EDFL85!F69)</f>
        <v>2</v>
      </c>
      <c r="G69">
        <f>SUM(EDFL99:EDFL85!G69)</f>
        <v>1</v>
      </c>
      <c r="H69">
        <f>SUM(EDFL99:EDFL85!H69)</f>
        <v>0</v>
      </c>
      <c r="I69">
        <f>SUM(EDFL99:EDFL85!I69)</f>
        <v>1</v>
      </c>
      <c r="J69" s="9">
        <f t="shared" si="22"/>
        <v>6</v>
      </c>
      <c r="K69" s="9">
        <f t="shared" si="23"/>
        <v>-2</v>
      </c>
      <c r="L69" s="9">
        <f aca="true" t="shared" si="27" ref="L69:L101">L68+J69</f>
        <v>2</v>
      </c>
      <c r="M69" s="9">
        <f aca="true" t="shared" si="28" ref="M69:M101">M68+K69</f>
        <v>-64</v>
      </c>
      <c r="N69" s="5">
        <f t="shared" si="12"/>
        <v>4</v>
      </c>
      <c r="O69" s="10">
        <f aca="true" t="shared" si="29" ref="O69:O100">O68+N69</f>
        <v>-62</v>
      </c>
      <c r="P69" s="5">
        <f t="shared" si="24"/>
        <v>3100</v>
      </c>
      <c r="Q69" s="9">
        <f t="shared" si="25"/>
        <v>3</v>
      </c>
      <c r="R69" s="9">
        <f t="shared" si="26"/>
        <v>7</v>
      </c>
    </row>
    <row r="70" spans="1:18" ht="15">
      <c r="A70" s="12">
        <v>32813</v>
      </c>
      <c r="B70">
        <f>SUM(EDFL99:EDFL85!B70)</f>
        <v>0</v>
      </c>
      <c r="C70">
        <f>SUM(EDFL99:EDFL85!C70)</f>
        <v>2</v>
      </c>
      <c r="D70">
        <f>SUM(EDFL99:EDFL85!D70)</f>
        <v>2</v>
      </c>
      <c r="E70">
        <f>SUM(EDFL99:EDFL85!E70)</f>
        <v>0</v>
      </c>
      <c r="F70">
        <f>SUM(EDFL99:EDFL85!F70)</f>
        <v>3</v>
      </c>
      <c r="G70">
        <f>SUM(EDFL99:EDFL85!G70)</f>
        <v>1</v>
      </c>
      <c r="H70">
        <f>SUM(EDFL99:EDFL85!H70)</f>
        <v>0</v>
      </c>
      <c r="I70">
        <f>SUM(EDFL99:EDFL85!I70)</f>
        <v>0</v>
      </c>
      <c r="J70" s="9">
        <f t="shared" si="22"/>
        <v>0</v>
      </c>
      <c r="K70" s="9">
        <f t="shared" si="23"/>
        <v>-4</v>
      </c>
      <c r="L70" s="9">
        <f t="shared" si="27"/>
        <v>2</v>
      </c>
      <c r="M70" s="9">
        <f t="shared" si="28"/>
        <v>-68</v>
      </c>
      <c r="N70" s="5">
        <f aca="true" t="shared" si="30" ref="N70:N101">J70+K70</f>
        <v>-4</v>
      </c>
      <c r="O70" s="10">
        <f t="shared" si="29"/>
        <v>-66</v>
      </c>
      <c r="P70" s="5">
        <f t="shared" si="24"/>
        <v>3300</v>
      </c>
      <c r="Q70" s="9">
        <f t="shared" si="25"/>
        <v>6</v>
      </c>
      <c r="R70" s="9">
        <f t="shared" si="26"/>
        <v>2</v>
      </c>
    </row>
    <row r="71" spans="1:18" ht="15">
      <c r="A71" s="12">
        <v>32814</v>
      </c>
      <c r="B71">
        <f>SUM(EDFL99:EDFL85!B71)</f>
        <v>4</v>
      </c>
      <c r="C71">
        <f>SUM(EDFL99:EDFL85!C71)</f>
        <v>1</v>
      </c>
      <c r="D71">
        <f>SUM(EDFL99:EDFL85!D71)</f>
        <v>0</v>
      </c>
      <c r="E71">
        <f>SUM(EDFL99:EDFL85!E71)</f>
        <v>0</v>
      </c>
      <c r="F71">
        <f>SUM(EDFL99:EDFL85!F71)</f>
        <v>2</v>
      </c>
      <c r="G71">
        <f>SUM(EDFL99:EDFL85!G71)</f>
        <v>2</v>
      </c>
      <c r="H71">
        <f>SUM(EDFL99:EDFL85!H71)</f>
        <v>2</v>
      </c>
      <c r="I71">
        <f>SUM(EDFL99:EDFL85!I71)</f>
        <v>1</v>
      </c>
      <c r="J71" s="9">
        <f t="shared" si="22"/>
        <v>-5</v>
      </c>
      <c r="K71" s="9">
        <f t="shared" si="23"/>
        <v>-1</v>
      </c>
      <c r="L71" s="9">
        <f t="shared" si="27"/>
        <v>-3</v>
      </c>
      <c r="M71" s="9">
        <f t="shared" si="28"/>
        <v>-69</v>
      </c>
      <c r="N71" s="5">
        <f t="shared" si="30"/>
        <v>-6</v>
      </c>
      <c r="O71" s="10">
        <f t="shared" si="29"/>
        <v>-72</v>
      </c>
      <c r="P71" s="5">
        <f t="shared" si="24"/>
        <v>3600</v>
      </c>
      <c r="Q71" s="9">
        <f t="shared" si="25"/>
        <v>9</v>
      </c>
      <c r="R71" s="9">
        <f t="shared" si="26"/>
        <v>3</v>
      </c>
    </row>
    <row r="72" spans="1:18" ht="15">
      <c r="A72" s="12">
        <v>32815</v>
      </c>
      <c r="B72">
        <f>SUM(EDFL99:EDFL85!B72)</f>
        <v>0</v>
      </c>
      <c r="C72">
        <f>SUM(EDFL99:EDFL85!C72)</f>
        <v>1</v>
      </c>
      <c r="D72">
        <f>SUM(EDFL99:EDFL85!D72)</f>
        <v>4</v>
      </c>
      <c r="E72">
        <f>SUM(EDFL99:EDFL85!E72)</f>
        <v>0</v>
      </c>
      <c r="F72">
        <f>SUM(EDFL99:EDFL85!F72)</f>
        <v>3</v>
      </c>
      <c r="G72">
        <f>SUM(EDFL99:EDFL85!G72)</f>
        <v>0</v>
      </c>
      <c r="H72">
        <f>SUM(EDFL99:EDFL85!H72)</f>
        <v>4</v>
      </c>
      <c r="I72">
        <f>SUM(EDFL99:EDFL85!I72)</f>
        <v>1</v>
      </c>
      <c r="J72" s="9">
        <f t="shared" si="22"/>
        <v>3</v>
      </c>
      <c r="K72" s="9">
        <f t="shared" si="23"/>
        <v>2</v>
      </c>
      <c r="L72" s="9">
        <f t="shared" si="27"/>
        <v>0</v>
      </c>
      <c r="M72" s="9">
        <f t="shared" si="28"/>
        <v>-67</v>
      </c>
      <c r="N72" s="5">
        <f t="shared" si="30"/>
        <v>5</v>
      </c>
      <c r="O72" s="10">
        <f t="shared" si="29"/>
        <v>-67</v>
      </c>
      <c r="P72" s="5">
        <f t="shared" si="24"/>
        <v>3350</v>
      </c>
      <c r="Q72" s="9">
        <f t="shared" si="25"/>
        <v>4</v>
      </c>
      <c r="R72" s="9">
        <f t="shared" si="26"/>
        <v>9</v>
      </c>
    </row>
    <row r="73" spans="1:18" ht="15">
      <c r="A73" s="12">
        <v>32816</v>
      </c>
      <c r="B73">
        <f>SUM(EDFL99:EDFL85!B73)</f>
        <v>4</v>
      </c>
      <c r="C73">
        <f>SUM(EDFL99:EDFL85!C73)</f>
        <v>2</v>
      </c>
      <c r="D73">
        <f>SUM(EDFL99:EDFL85!D73)</f>
        <v>6</v>
      </c>
      <c r="E73">
        <f>SUM(EDFL99:EDFL85!E73)</f>
        <v>1</v>
      </c>
      <c r="F73">
        <f>SUM(EDFL99:EDFL85!F73)</f>
        <v>3</v>
      </c>
      <c r="G73">
        <f>SUM(EDFL99:EDFL85!G73)</f>
        <v>3</v>
      </c>
      <c r="H73">
        <f>SUM(EDFL99:EDFL85!H73)</f>
        <v>1</v>
      </c>
      <c r="I73">
        <f>SUM(EDFL99:EDFL85!I73)</f>
        <v>1</v>
      </c>
      <c r="J73" s="9">
        <f t="shared" si="22"/>
        <v>1</v>
      </c>
      <c r="K73" s="9">
        <f t="shared" si="23"/>
        <v>-4</v>
      </c>
      <c r="L73" s="9">
        <f t="shared" si="27"/>
        <v>1</v>
      </c>
      <c r="M73" s="9">
        <f t="shared" si="28"/>
        <v>-71</v>
      </c>
      <c r="N73" s="5">
        <f t="shared" si="30"/>
        <v>-3</v>
      </c>
      <c r="O73" s="10">
        <f t="shared" si="29"/>
        <v>-70</v>
      </c>
      <c r="P73" s="5">
        <f t="shared" si="24"/>
        <v>3500</v>
      </c>
      <c r="Q73" s="9">
        <f t="shared" si="25"/>
        <v>12</v>
      </c>
      <c r="R73" s="9">
        <f t="shared" si="26"/>
        <v>9</v>
      </c>
    </row>
    <row r="74" spans="1:18" ht="15">
      <c r="A74" s="12">
        <v>32817</v>
      </c>
      <c r="B74">
        <f>SUM(EDFL99:EDFL85!B74)</f>
        <v>1</v>
      </c>
      <c r="C74">
        <f>SUM(EDFL99:EDFL85!C74)</f>
        <v>2</v>
      </c>
      <c r="D74">
        <f>SUM(EDFL99:EDFL85!D74)</f>
        <v>2</v>
      </c>
      <c r="E74">
        <f>SUM(EDFL99:EDFL85!E74)</f>
        <v>0</v>
      </c>
      <c r="F74">
        <f>SUM(EDFL99:EDFL85!F74)</f>
        <v>2</v>
      </c>
      <c r="G74">
        <f>SUM(EDFL99:EDFL85!G74)</f>
        <v>3</v>
      </c>
      <c r="H74">
        <f>SUM(EDFL99:EDFL85!H74)</f>
        <v>4</v>
      </c>
      <c r="I74">
        <f>SUM(EDFL99:EDFL85!I74)</f>
        <v>1</v>
      </c>
      <c r="J74" s="9">
        <f t="shared" si="22"/>
        <v>-1</v>
      </c>
      <c r="K74" s="9">
        <f t="shared" si="23"/>
        <v>0</v>
      </c>
      <c r="L74" s="9">
        <f t="shared" si="27"/>
        <v>0</v>
      </c>
      <c r="M74" s="9">
        <f t="shared" si="28"/>
        <v>-71</v>
      </c>
      <c r="N74" s="5">
        <f t="shared" si="30"/>
        <v>-1</v>
      </c>
      <c r="O74" s="10">
        <f t="shared" si="29"/>
        <v>-71</v>
      </c>
      <c r="P74" s="5">
        <f t="shared" si="24"/>
        <v>3550</v>
      </c>
      <c r="Q74" s="9">
        <f t="shared" si="25"/>
        <v>8</v>
      </c>
      <c r="R74" s="9">
        <f t="shared" si="26"/>
        <v>7</v>
      </c>
    </row>
    <row r="75" spans="1:18" ht="15">
      <c r="A75" s="12">
        <v>32818</v>
      </c>
      <c r="B75">
        <f>SUM(EDFL99:EDFL85!B75)</f>
        <v>2</v>
      </c>
      <c r="C75">
        <f>SUM(EDFL99:EDFL85!C75)</f>
        <v>0</v>
      </c>
      <c r="D75">
        <f>SUM(EDFL99:EDFL85!D75)</f>
        <v>5</v>
      </c>
      <c r="E75">
        <f>SUM(EDFL99:EDFL85!E75)</f>
        <v>1</v>
      </c>
      <c r="F75">
        <f>SUM(EDFL99:EDFL85!F75)</f>
        <v>3</v>
      </c>
      <c r="G75">
        <f>SUM(EDFL99:EDFL85!G75)</f>
        <v>3</v>
      </c>
      <c r="H75">
        <f>SUM(EDFL99:EDFL85!H75)</f>
        <v>1</v>
      </c>
      <c r="I75">
        <f>SUM(EDFL99:EDFL85!I75)</f>
        <v>0</v>
      </c>
      <c r="J75" s="9">
        <f t="shared" si="22"/>
        <v>4</v>
      </c>
      <c r="K75" s="9">
        <f t="shared" si="23"/>
        <v>-5</v>
      </c>
      <c r="L75" s="9">
        <f t="shared" si="27"/>
        <v>4</v>
      </c>
      <c r="M75" s="9">
        <f t="shared" si="28"/>
        <v>-76</v>
      </c>
      <c r="N75" s="5">
        <f t="shared" si="30"/>
        <v>-1</v>
      </c>
      <c r="O75" s="10">
        <f t="shared" si="29"/>
        <v>-72</v>
      </c>
      <c r="P75" s="5">
        <f t="shared" si="24"/>
        <v>3600</v>
      </c>
      <c r="Q75" s="9">
        <f t="shared" si="25"/>
        <v>8</v>
      </c>
      <c r="R75" s="9">
        <f t="shared" si="26"/>
        <v>7</v>
      </c>
    </row>
    <row r="76" spans="1:18" ht="15">
      <c r="A76" s="12">
        <v>32819</v>
      </c>
      <c r="B76">
        <f>SUM(EDFL99:EDFL85!B76)</f>
        <v>3</v>
      </c>
      <c r="C76">
        <f>SUM(EDFL99:EDFL85!C76)</f>
        <v>0</v>
      </c>
      <c r="D76">
        <f>SUM(EDFL99:EDFL85!D76)</f>
        <v>8</v>
      </c>
      <c r="E76">
        <f>SUM(EDFL99:EDFL85!E76)</f>
        <v>1</v>
      </c>
      <c r="F76">
        <f>SUM(EDFL99:EDFL85!F76)</f>
        <v>7</v>
      </c>
      <c r="G76">
        <f>SUM(EDFL99:EDFL85!G76)</f>
        <v>2</v>
      </c>
      <c r="H76">
        <f>SUM(EDFL99:EDFL85!H76)</f>
        <v>6</v>
      </c>
      <c r="I76">
        <f>SUM(EDFL99:EDFL85!I76)</f>
        <v>1</v>
      </c>
      <c r="J76" s="9">
        <f t="shared" si="22"/>
        <v>6</v>
      </c>
      <c r="K76" s="9">
        <f t="shared" si="23"/>
        <v>-2</v>
      </c>
      <c r="L76" s="9">
        <f t="shared" si="27"/>
        <v>10</v>
      </c>
      <c r="M76" s="9">
        <f t="shared" si="28"/>
        <v>-78</v>
      </c>
      <c r="N76" s="5">
        <f t="shared" si="30"/>
        <v>4</v>
      </c>
      <c r="O76" s="10">
        <f t="shared" si="29"/>
        <v>-68</v>
      </c>
      <c r="P76" s="5">
        <f t="shared" si="24"/>
        <v>3400</v>
      </c>
      <c r="Q76" s="9">
        <f t="shared" si="25"/>
        <v>12</v>
      </c>
      <c r="R76" s="9">
        <f t="shared" si="26"/>
        <v>16</v>
      </c>
    </row>
    <row r="77" spans="1:18" ht="15">
      <c r="A77" s="12">
        <v>32820</v>
      </c>
      <c r="B77">
        <f>SUM(EDFL99:EDFL85!B77)</f>
        <v>2</v>
      </c>
      <c r="C77">
        <f>SUM(EDFL99:EDFL85!C77)</f>
        <v>1</v>
      </c>
      <c r="D77">
        <f>SUM(EDFL99:EDFL85!D77)</f>
        <v>5</v>
      </c>
      <c r="E77">
        <f>SUM(EDFL99:EDFL85!E77)</f>
        <v>2</v>
      </c>
      <c r="F77">
        <f>SUM(EDFL99:EDFL85!F77)</f>
        <v>3</v>
      </c>
      <c r="G77">
        <f>SUM(EDFL99:EDFL85!G77)</f>
        <v>2</v>
      </c>
      <c r="H77">
        <f>SUM(EDFL99:EDFL85!H77)</f>
        <v>1</v>
      </c>
      <c r="I77">
        <f>SUM(EDFL99:EDFL85!I77)</f>
        <v>2</v>
      </c>
      <c r="J77" s="9">
        <f t="shared" si="22"/>
        <v>4</v>
      </c>
      <c r="K77" s="9">
        <f t="shared" si="23"/>
        <v>-2</v>
      </c>
      <c r="L77" s="9">
        <f t="shared" si="27"/>
        <v>14</v>
      </c>
      <c r="M77" s="9">
        <f t="shared" si="28"/>
        <v>-80</v>
      </c>
      <c r="N77" s="5">
        <f t="shared" si="30"/>
        <v>2</v>
      </c>
      <c r="O77" s="10">
        <f t="shared" si="29"/>
        <v>-66</v>
      </c>
      <c r="P77" s="5">
        <f t="shared" si="24"/>
        <v>3300</v>
      </c>
      <c r="Q77" s="9">
        <f t="shared" si="25"/>
        <v>8</v>
      </c>
      <c r="R77" s="9">
        <f t="shared" si="26"/>
        <v>10</v>
      </c>
    </row>
    <row r="78" spans="1:18" ht="15">
      <c r="A78" s="12">
        <v>32821</v>
      </c>
      <c r="B78">
        <f>SUM(EDFL99:EDFL85!B78)</f>
        <v>3</v>
      </c>
      <c r="C78">
        <f>SUM(EDFL99:EDFL85!C78)</f>
        <v>2</v>
      </c>
      <c r="D78">
        <f>SUM(EDFL99:EDFL85!D78)</f>
        <v>5</v>
      </c>
      <c r="E78">
        <f>SUM(EDFL99:EDFL85!E78)</f>
        <v>3</v>
      </c>
      <c r="F78">
        <f>SUM(EDFL99:EDFL85!F78)</f>
        <v>7</v>
      </c>
      <c r="G78">
        <f>SUM(EDFL99:EDFL85!G78)</f>
        <v>3</v>
      </c>
      <c r="H78">
        <f>SUM(EDFL99:EDFL85!H78)</f>
        <v>5</v>
      </c>
      <c r="I78">
        <f>SUM(EDFL99:EDFL85!I78)</f>
        <v>2</v>
      </c>
      <c r="J78" s="9">
        <f t="shared" si="22"/>
        <v>3</v>
      </c>
      <c r="K78" s="9">
        <f t="shared" si="23"/>
        <v>-3</v>
      </c>
      <c r="L78" s="9">
        <f t="shared" si="27"/>
        <v>17</v>
      </c>
      <c r="M78" s="9">
        <f t="shared" si="28"/>
        <v>-83</v>
      </c>
      <c r="N78" s="5">
        <f t="shared" si="30"/>
        <v>0</v>
      </c>
      <c r="O78" s="10">
        <f t="shared" si="29"/>
        <v>-66</v>
      </c>
      <c r="P78" s="5">
        <f t="shared" si="24"/>
        <v>3300</v>
      </c>
      <c r="Q78" s="9">
        <f t="shared" si="25"/>
        <v>15</v>
      </c>
      <c r="R78" s="9">
        <f t="shared" si="26"/>
        <v>15</v>
      </c>
    </row>
    <row r="79" spans="1:18" ht="15">
      <c r="A79" s="12">
        <v>32822</v>
      </c>
      <c r="B79">
        <f>SUM(EDFL99:EDFL85!B79)</f>
        <v>0</v>
      </c>
      <c r="C79">
        <f>SUM(EDFL99:EDFL85!C79)</f>
        <v>1</v>
      </c>
      <c r="D79">
        <f>SUM(EDFL99:EDFL85!D79)</f>
        <v>4</v>
      </c>
      <c r="E79">
        <f>SUM(EDFL99:EDFL85!E79)</f>
        <v>3</v>
      </c>
      <c r="F79">
        <f>SUM(EDFL99:EDFL85!F79)</f>
        <v>3</v>
      </c>
      <c r="G79">
        <f>SUM(EDFL99:EDFL85!G79)</f>
        <v>5</v>
      </c>
      <c r="H79">
        <f>SUM(EDFL99:EDFL85!H79)</f>
        <v>2</v>
      </c>
      <c r="I79">
        <f>SUM(EDFL99:EDFL85!I79)</f>
        <v>3</v>
      </c>
      <c r="J79" s="9">
        <f t="shared" si="22"/>
        <v>6</v>
      </c>
      <c r="K79" s="9">
        <f t="shared" si="23"/>
        <v>-3</v>
      </c>
      <c r="L79" s="9">
        <f t="shared" si="27"/>
        <v>23</v>
      </c>
      <c r="M79" s="9">
        <f t="shared" si="28"/>
        <v>-86</v>
      </c>
      <c r="N79" s="5">
        <f t="shared" si="30"/>
        <v>3</v>
      </c>
      <c r="O79" s="10">
        <f t="shared" si="29"/>
        <v>-63</v>
      </c>
      <c r="P79" s="5">
        <f t="shared" si="24"/>
        <v>3150</v>
      </c>
      <c r="Q79" s="9">
        <f t="shared" si="25"/>
        <v>9</v>
      </c>
      <c r="R79" s="9">
        <f t="shared" si="26"/>
        <v>12</v>
      </c>
    </row>
    <row r="80" spans="1:18" ht="15">
      <c r="A80" s="12">
        <v>32823</v>
      </c>
      <c r="B80">
        <f>SUM(EDFL99:EDFL85!B80)</f>
        <v>1</v>
      </c>
      <c r="C80">
        <f>SUM(EDFL99:EDFL85!C80)</f>
        <v>0</v>
      </c>
      <c r="D80">
        <f>SUM(EDFL99:EDFL85!D80)</f>
        <v>3</v>
      </c>
      <c r="E80">
        <f>SUM(EDFL99:EDFL85!E80)</f>
        <v>1</v>
      </c>
      <c r="F80">
        <f>SUM(EDFL99:EDFL85!F80)</f>
        <v>2</v>
      </c>
      <c r="G80">
        <f>SUM(EDFL99:EDFL85!G80)</f>
        <v>3</v>
      </c>
      <c r="H80">
        <f>SUM(EDFL99:EDFL85!H80)</f>
        <v>7</v>
      </c>
      <c r="I80">
        <f>SUM(EDFL99:EDFL85!I80)</f>
        <v>4</v>
      </c>
      <c r="J80" s="9">
        <f t="shared" si="22"/>
        <v>3</v>
      </c>
      <c r="K80" s="9">
        <f t="shared" si="23"/>
        <v>6</v>
      </c>
      <c r="L80" s="9">
        <f t="shared" si="27"/>
        <v>26</v>
      </c>
      <c r="M80" s="9">
        <f t="shared" si="28"/>
        <v>-80</v>
      </c>
      <c r="N80" s="5">
        <f t="shared" si="30"/>
        <v>9</v>
      </c>
      <c r="O80" s="10">
        <f t="shared" si="29"/>
        <v>-54</v>
      </c>
      <c r="P80" s="5">
        <f t="shared" si="24"/>
        <v>2700</v>
      </c>
      <c r="Q80" s="9">
        <f t="shared" si="25"/>
        <v>6</v>
      </c>
      <c r="R80" s="9">
        <f t="shared" si="26"/>
        <v>15</v>
      </c>
    </row>
    <row r="81" spans="1:19" ht="15">
      <c r="A81" s="12">
        <v>32824</v>
      </c>
      <c r="B81">
        <f>SUM(EDFL99:EDFL85!B81)</f>
        <v>3</v>
      </c>
      <c r="C81">
        <f>SUM(EDFL99:EDFL85!C81)</f>
        <v>2</v>
      </c>
      <c r="D81">
        <f>SUM(EDFL99:EDFL85!D81)</f>
        <v>6</v>
      </c>
      <c r="E81">
        <f>SUM(EDFL99:EDFL85!E81)</f>
        <v>2</v>
      </c>
      <c r="F81">
        <f>SUM(EDFL99:EDFL85!F81)</f>
        <v>1</v>
      </c>
      <c r="G81">
        <f>SUM(EDFL99:EDFL85!G81)</f>
        <v>0</v>
      </c>
      <c r="H81">
        <f>SUM(EDFL99:EDFL85!H81)</f>
        <v>2</v>
      </c>
      <c r="I81">
        <f>SUM(EDFL99:EDFL85!I81)</f>
        <v>1</v>
      </c>
      <c r="J81" s="9">
        <f t="shared" si="22"/>
        <v>3</v>
      </c>
      <c r="K81" s="9">
        <f t="shared" si="23"/>
        <v>2</v>
      </c>
      <c r="L81" s="9">
        <f t="shared" si="27"/>
        <v>29</v>
      </c>
      <c r="M81" s="9">
        <f t="shared" si="28"/>
        <v>-78</v>
      </c>
      <c r="N81" s="5">
        <f t="shared" si="30"/>
        <v>5</v>
      </c>
      <c r="O81" s="10">
        <f t="shared" si="29"/>
        <v>-49</v>
      </c>
      <c r="P81" s="5">
        <f t="shared" si="24"/>
        <v>2450</v>
      </c>
      <c r="Q81" s="9">
        <f t="shared" si="25"/>
        <v>6</v>
      </c>
      <c r="R81" s="9">
        <f t="shared" si="26"/>
        <v>11</v>
      </c>
      <c r="S81" s="8" t="s">
        <v>53</v>
      </c>
    </row>
    <row r="82" spans="1:18" ht="15">
      <c r="A82" s="12">
        <v>32825</v>
      </c>
      <c r="B82">
        <f>SUM(EDFL99:EDFL85!B82)</f>
        <v>3</v>
      </c>
      <c r="C82">
        <f>SUM(EDFL99:EDFL85!C82)</f>
        <v>2</v>
      </c>
      <c r="D82">
        <f>SUM(EDFL99:EDFL85!D82)</f>
        <v>3</v>
      </c>
      <c r="E82">
        <f>SUM(EDFL99:EDFL85!E82)</f>
        <v>1</v>
      </c>
      <c r="F82">
        <f>SUM(EDFL99:EDFL85!F82)</f>
        <v>0</v>
      </c>
      <c r="G82">
        <f>SUM(EDFL99:EDFL85!G82)</f>
        <v>2</v>
      </c>
      <c r="H82">
        <f>SUM(EDFL99:EDFL85!H82)</f>
        <v>3</v>
      </c>
      <c r="I82">
        <f>SUM(EDFL99:EDFL85!I82)</f>
        <v>0</v>
      </c>
      <c r="J82" s="9">
        <f t="shared" si="22"/>
        <v>-1</v>
      </c>
      <c r="K82" s="9">
        <f t="shared" si="23"/>
        <v>1</v>
      </c>
      <c r="L82" s="9">
        <f t="shared" si="27"/>
        <v>28</v>
      </c>
      <c r="M82" s="9">
        <f t="shared" si="28"/>
        <v>-77</v>
      </c>
      <c r="N82" s="5">
        <f t="shared" si="30"/>
        <v>0</v>
      </c>
      <c r="O82" s="10">
        <f t="shared" si="29"/>
        <v>-49</v>
      </c>
      <c r="P82" s="5">
        <f t="shared" si="24"/>
        <v>2450</v>
      </c>
      <c r="Q82" s="9">
        <f t="shared" si="25"/>
        <v>7</v>
      </c>
      <c r="R82" s="9">
        <f t="shared" si="26"/>
        <v>7</v>
      </c>
    </row>
    <row r="83" spans="1:18" ht="15">
      <c r="A83" s="12">
        <v>32826</v>
      </c>
      <c r="B83">
        <f>SUM(EDFL99:EDFL85!B83)</f>
        <v>5</v>
      </c>
      <c r="C83">
        <f>SUM(EDFL99:EDFL85!C83)</f>
        <v>3</v>
      </c>
      <c r="D83">
        <f>SUM(EDFL99:EDFL85!D83)</f>
        <v>5</v>
      </c>
      <c r="E83">
        <f>SUM(EDFL99:EDFL85!E83)</f>
        <v>2</v>
      </c>
      <c r="F83">
        <f>SUM(EDFL99:EDFL85!F83)</f>
        <v>6</v>
      </c>
      <c r="G83">
        <f>SUM(EDFL99:EDFL85!G83)</f>
        <v>3</v>
      </c>
      <c r="H83">
        <f>SUM(EDFL99:EDFL85!H83)</f>
        <v>8</v>
      </c>
      <c r="I83">
        <f>SUM(EDFL99:EDFL85!I83)</f>
        <v>1</v>
      </c>
      <c r="J83" s="9">
        <f t="shared" si="22"/>
        <v>-1</v>
      </c>
      <c r="K83" s="9">
        <f t="shared" si="23"/>
        <v>0</v>
      </c>
      <c r="L83" s="9">
        <f t="shared" si="27"/>
        <v>27</v>
      </c>
      <c r="M83" s="9">
        <f t="shared" si="28"/>
        <v>-77</v>
      </c>
      <c r="N83" s="5">
        <f t="shared" si="30"/>
        <v>-1</v>
      </c>
      <c r="O83" s="10">
        <f t="shared" si="29"/>
        <v>-50</v>
      </c>
      <c r="P83" s="5">
        <f t="shared" si="24"/>
        <v>2500</v>
      </c>
      <c r="Q83" s="9">
        <f t="shared" si="25"/>
        <v>17</v>
      </c>
      <c r="R83" s="9">
        <f t="shared" si="26"/>
        <v>16</v>
      </c>
    </row>
    <row r="84" spans="1:18" ht="15">
      <c r="A84" s="12">
        <v>32827</v>
      </c>
      <c r="B84">
        <f>SUM(EDFL99:EDFL85!B84)</f>
        <v>2</v>
      </c>
      <c r="C84">
        <f>SUM(EDFL99:EDFL85!C84)</f>
        <v>1</v>
      </c>
      <c r="D84">
        <f>SUM(EDFL99:EDFL85!D84)</f>
        <v>6</v>
      </c>
      <c r="E84">
        <f>SUM(EDFL99:EDFL85!E84)</f>
        <v>1</v>
      </c>
      <c r="F84">
        <f>SUM(EDFL99:EDFL85!F84)</f>
        <v>2</v>
      </c>
      <c r="G84">
        <f>SUM(EDFL99:EDFL85!G84)</f>
        <v>2</v>
      </c>
      <c r="H84">
        <f>SUM(EDFL99:EDFL85!H84)</f>
        <v>0</v>
      </c>
      <c r="I84">
        <f>SUM(EDFL99:EDFL85!I84)</f>
        <v>4</v>
      </c>
      <c r="J84" s="9">
        <f t="shared" si="22"/>
        <v>4</v>
      </c>
      <c r="K84" s="9">
        <f t="shared" si="23"/>
        <v>0</v>
      </c>
      <c r="L84" s="9">
        <f t="shared" si="27"/>
        <v>31</v>
      </c>
      <c r="M84" s="9">
        <f t="shared" si="28"/>
        <v>-77</v>
      </c>
      <c r="N84" s="5">
        <f t="shared" si="30"/>
        <v>4</v>
      </c>
      <c r="O84" s="10">
        <f t="shared" si="29"/>
        <v>-46</v>
      </c>
      <c r="P84" s="5">
        <f t="shared" si="24"/>
        <v>2300</v>
      </c>
      <c r="Q84" s="9">
        <f t="shared" si="25"/>
        <v>7</v>
      </c>
      <c r="R84" s="9">
        <f t="shared" si="26"/>
        <v>11</v>
      </c>
    </row>
    <row r="85" spans="1:18" ht="15">
      <c r="A85" s="12">
        <v>32828</v>
      </c>
      <c r="B85">
        <f>SUM(EDFL99:EDFL85!B85)</f>
        <v>2</v>
      </c>
      <c r="C85">
        <f>SUM(EDFL99:EDFL85!C85)</f>
        <v>0</v>
      </c>
      <c r="D85">
        <f>SUM(EDFL99:EDFL85!D85)</f>
        <v>3</v>
      </c>
      <c r="E85">
        <f>SUM(EDFL99:EDFL85!E85)</f>
        <v>6</v>
      </c>
      <c r="F85">
        <f>SUM(EDFL99:EDFL85!F85)</f>
        <v>6</v>
      </c>
      <c r="G85">
        <f>SUM(EDFL99:EDFL85!G85)</f>
        <v>1</v>
      </c>
      <c r="H85">
        <f>SUM(EDFL99:EDFL85!H85)</f>
        <v>7</v>
      </c>
      <c r="I85">
        <f>SUM(EDFL99:EDFL85!I85)</f>
        <v>3</v>
      </c>
      <c r="J85" s="9">
        <f t="shared" si="22"/>
        <v>7</v>
      </c>
      <c r="K85" s="9">
        <f t="shared" si="23"/>
        <v>3</v>
      </c>
      <c r="L85" s="9">
        <f t="shared" si="27"/>
        <v>38</v>
      </c>
      <c r="M85" s="9">
        <f t="shared" si="28"/>
        <v>-74</v>
      </c>
      <c r="N85" s="5">
        <f t="shared" si="30"/>
        <v>10</v>
      </c>
      <c r="O85" s="10">
        <f t="shared" si="29"/>
        <v>-36</v>
      </c>
      <c r="P85" s="5">
        <f t="shared" si="24"/>
        <v>1800</v>
      </c>
      <c r="Q85" s="9">
        <f t="shared" si="25"/>
        <v>9</v>
      </c>
      <c r="R85" s="9">
        <f t="shared" si="26"/>
        <v>19</v>
      </c>
    </row>
    <row r="86" spans="1:18" ht="15">
      <c r="A86" s="12">
        <v>32829</v>
      </c>
      <c r="B86">
        <f>SUM(EDFL99:EDFL85!B86)</f>
        <v>1</v>
      </c>
      <c r="C86">
        <f>SUM(EDFL99:EDFL85!C86)</f>
        <v>2</v>
      </c>
      <c r="D86">
        <f>SUM(EDFL99:EDFL85!D86)</f>
        <v>3</v>
      </c>
      <c r="E86">
        <f>SUM(EDFL99:EDFL85!E86)</f>
        <v>0</v>
      </c>
      <c r="F86">
        <f>SUM(EDFL99:EDFL85!F86)</f>
        <v>3</v>
      </c>
      <c r="G86">
        <f>SUM(EDFL99:EDFL85!G86)</f>
        <v>0</v>
      </c>
      <c r="H86">
        <f>SUM(EDFL99:EDFL85!H86)</f>
        <v>7</v>
      </c>
      <c r="I86">
        <f>SUM(EDFL99:EDFL85!I86)</f>
        <v>3</v>
      </c>
      <c r="J86" s="9">
        <f t="shared" si="22"/>
        <v>0</v>
      </c>
      <c r="K86" s="9">
        <f t="shared" si="23"/>
        <v>7</v>
      </c>
      <c r="L86" s="9">
        <f t="shared" si="27"/>
        <v>38</v>
      </c>
      <c r="M86" s="9">
        <f t="shared" si="28"/>
        <v>-67</v>
      </c>
      <c r="N86" s="5">
        <f t="shared" si="30"/>
        <v>7</v>
      </c>
      <c r="O86" s="10">
        <f t="shared" si="29"/>
        <v>-29</v>
      </c>
      <c r="P86" s="5">
        <f t="shared" si="24"/>
        <v>1450</v>
      </c>
      <c r="Q86" s="9">
        <f t="shared" si="25"/>
        <v>6</v>
      </c>
      <c r="R86" s="9">
        <f t="shared" si="26"/>
        <v>13</v>
      </c>
    </row>
    <row r="87" spans="1:18" ht="15">
      <c r="A87" s="12">
        <v>32830</v>
      </c>
      <c r="B87">
        <f>SUM(EDFL99:EDFL85!B87)</f>
        <v>5</v>
      </c>
      <c r="C87">
        <f>SUM(EDFL99:EDFL85!C87)</f>
        <v>2</v>
      </c>
      <c r="D87">
        <f>SUM(EDFL99:EDFL85!D87)</f>
        <v>4</v>
      </c>
      <c r="E87">
        <f>SUM(EDFL99:EDFL85!E87)</f>
        <v>0</v>
      </c>
      <c r="F87">
        <f>SUM(EDFL99:EDFL85!F87)</f>
        <v>5</v>
      </c>
      <c r="G87">
        <f>SUM(EDFL99:EDFL85!G87)</f>
        <v>4</v>
      </c>
      <c r="H87">
        <f>SUM(EDFL99:EDFL85!H87)</f>
        <v>3</v>
      </c>
      <c r="I87">
        <f>SUM(EDFL99:EDFL85!I87)</f>
        <v>2</v>
      </c>
      <c r="J87" s="9">
        <f t="shared" si="22"/>
        <v>-3</v>
      </c>
      <c r="K87" s="9">
        <f t="shared" si="23"/>
        <v>-4</v>
      </c>
      <c r="L87" s="9">
        <f t="shared" si="27"/>
        <v>35</v>
      </c>
      <c r="M87" s="9">
        <f t="shared" si="28"/>
        <v>-71</v>
      </c>
      <c r="N87" s="5">
        <f t="shared" si="30"/>
        <v>-7</v>
      </c>
      <c r="O87" s="10">
        <f t="shared" si="29"/>
        <v>-36</v>
      </c>
      <c r="P87" s="5">
        <f t="shared" si="24"/>
        <v>1800</v>
      </c>
      <c r="Q87" s="9">
        <f t="shared" si="25"/>
        <v>16</v>
      </c>
      <c r="R87" s="9">
        <f t="shared" si="26"/>
        <v>9</v>
      </c>
    </row>
    <row r="88" spans="1:18" ht="15">
      <c r="A88" s="12">
        <v>32831</v>
      </c>
      <c r="B88">
        <f>SUM(EDFL99:EDFL85!B88)</f>
        <v>2</v>
      </c>
      <c r="C88">
        <f>SUM(EDFL99:EDFL85!C88)</f>
        <v>1</v>
      </c>
      <c r="D88">
        <f>SUM(EDFL99:EDFL85!D88)</f>
        <v>2</v>
      </c>
      <c r="E88">
        <f>SUM(EDFL99:EDFL85!E88)</f>
        <v>0</v>
      </c>
      <c r="F88">
        <f>SUM(EDFL99:EDFL85!F88)</f>
        <v>1</v>
      </c>
      <c r="G88">
        <f>SUM(EDFL99:EDFL85!G88)</f>
        <v>1</v>
      </c>
      <c r="H88">
        <f>SUM(EDFL99:EDFL85!H88)</f>
        <v>5</v>
      </c>
      <c r="I88">
        <f>SUM(EDFL99:EDFL85!I88)</f>
        <v>1</v>
      </c>
      <c r="J88" s="9">
        <f t="shared" si="22"/>
        <v>-1</v>
      </c>
      <c r="K88" s="9">
        <f t="shared" si="23"/>
        <v>4</v>
      </c>
      <c r="L88" s="9">
        <f t="shared" si="27"/>
        <v>34</v>
      </c>
      <c r="M88" s="9">
        <f t="shared" si="28"/>
        <v>-67</v>
      </c>
      <c r="N88" s="5">
        <f t="shared" si="30"/>
        <v>3</v>
      </c>
      <c r="O88" s="10">
        <f t="shared" si="29"/>
        <v>-33</v>
      </c>
      <c r="P88" s="5">
        <f t="shared" si="24"/>
        <v>1650</v>
      </c>
      <c r="Q88" s="9">
        <f t="shared" si="25"/>
        <v>5</v>
      </c>
      <c r="R88" s="9">
        <f t="shared" si="26"/>
        <v>8</v>
      </c>
    </row>
    <row r="89" spans="1:18" ht="15">
      <c r="A89" s="12">
        <v>32832</v>
      </c>
      <c r="B89">
        <f>SUM(EDFL99:EDFL85!B89)</f>
        <v>0</v>
      </c>
      <c r="C89">
        <f>SUM(EDFL99:EDFL85!C89)</f>
        <v>0</v>
      </c>
      <c r="D89">
        <f>SUM(EDFL99:EDFL85!D89)</f>
        <v>2</v>
      </c>
      <c r="E89">
        <f>SUM(EDFL99:EDFL85!E89)</f>
        <v>0</v>
      </c>
      <c r="F89">
        <f>SUM(EDFL99:EDFL85!F89)</f>
        <v>1</v>
      </c>
      <c r="G89">
        <f>SUM(EDFL99:EDFL85!G89)</f>
        <v>1</v>
      </c>
      <c r="H89">
        <f>SUM(EDFL99:EDFL85!H89)</f>
        <v>0</v>
      </c>
      <c r="I89">
        <f>SUM(EDFL99:EDFL85!I89)</f>
        <v>2</v>
      </c>
      <c r="J89" s="9">
        <f t="shared" si="22"/>
        <v>2</v>
      </c>
      <c r="K89" s="9">
        <f t="shared" si="23"/>
        <v>0</v>
      </c>
      <c r="L89" s="9">
        <f t="shared" si="27"/>
        <v>36</v>
      </c>
      <c r="M89" s="9">
        <f t="shared" si="28"/>
        <v>-67</v>
      </c>
      <c r="N89" s="5">
        <f t="shared" si="30"/>
        <v>2</v>
      </c>
      <c r="O89" s="10">
        <f t="shared" si="29"/>
        <v>-31</v>
      </c>
      <c r="P89" s="5">
        <f t="shared" si="24"/>
        <v>1550</v>
      </c>
      <c r="Q89" s="9">
        <f t="shared" si="25"/>
        <v>2</v>
      </c>
      <c r="R89" s="9">
        <f t="shared" si="26"/>
        <v>4</v>
      </c>
    </row>
    <row r="90" spans="1:18" ht="15">
      <c r="A90" s="12">
        <v>32833</v>
      </c>
      <c r="B90">
        <f>SUM(EDFL99:EDFL85!B90)</f>
        <v>1</v>
      </c>
      <c r="C90">
        <f>SUM(EDFL99:EDFL85!C90)</f>
        <v>1</v>
      </c>
      <c r="D90">
        <f>SUM(EDFL99:EDFL85!D90)</f>
        <v>1</v>
      </c>
      <c r="E90">
        <f>SUM(EDFL99:EDFL85!E90)</f>
        <v>2</v>
      </c>
      <c r="F90">
        <f>SUM(EDFL99:EDFL85!F90)</f>
        <v>3</v>
      </c>
      <c r="G90">
        <f>SUM(EDFL99:EDFL85!G90)</f>
        <v>3</v>
      </c>
      <c r="H90">
        <f>SUM(EDFL99:EDFL85!H90)</f>
        <v>6</v>
      </c>
      <c r="I90">
        <f>SUM(EDFL99:EDFL85!I90)</f>
        <v>2</v>
      </c>
      <c r="J90" s="9">
        <f t="shared" si="22"/>
        <v>1</v>
      </c>
      <c r="K90" s="9">
        <f t="shared" si="23"/>
        <v>2</v>
      </c>
      <c r="L90" s="9">
        <f t="shared" si="27"/>
        <v>37</v>
      </c>
      <c r="M90" s="9">
        <f t="shared" si="28"/>
        <v>-65</v>
      </c>
      <c r="N90" s="5">
        <f t="shared" si="30"/>
        <v>3</v>
      </c>
      <c r="O90" s="10">
        <f t="shared" si="29"/>
        <v>-28</v>
      </c>
      <c r="P90" s="5">
        <f t="shared" si="24"/>
        <v>1400</v>
      </c>
      <c r="Q90" s="9">
        <f t="shared" si="25"/>
        <v>8</v>
      </c>
      <c r="R90" s="9">
        <f t="shared" si="26"/>
        <v>11</v>
      </c>
    </row>
    <row r="91" spans="1:18" ht="15">
      <c r="A91" s="12">
        <v>32834</v>
      </c>
      <c r="B91">
        <f>SUM(EDFL99:EDFL85!B91)</f>
        <v>0</v>
      </c>
      <c r="C91">
        <f>SUM(EDFL99:EDFL85!C91)</f>
        <v>1</v>
      </c>
      <c r="D91">
        <f>SUM(EDFL99:EDFL85!D91)</f>
        <v>0</v>
      </c>
      <c r="E91">
        <f>SUM(EDFL99:EDFL85!E91)</f>
        <v>0</v>
      </c>
      <c r="F91">
        <f>SUM(EDFL99:EDFL85!F91)</f>
        <v>2</v>
      </c>
      <c r="G91">
        <f>SUM(EDFL99:EDFL85!G91)</f>
        <v>4</v>
      </c>
      <c r="H91">
        <f>SUM(EDFL99:EDFL85!H91)</f>
        <v>1</v>
      </c>
      <c r="I91">
        <f>SUM(EDFL99:EDFL85!I91)</f>
        <v>1</v>
      </c>
      <c r="J91" s="9">
        <f t="shared" si="22"/>
        <v>-1</v>
      </c>
      <c r="K91" s="9">
        <f t="shared" si="23"/>
        <v>-4</v>
      </c>
      <c r="L91" s="9">
        <f t="shared" si="27"/>
        <v>36</v>
      </c>
      <c r="M91" s="9">
        <f t="shared" si="28"/>
        <v>-69</v>
      </c>
      <c r="N91" s="5">
        <f t="shared" si="30"/>
        <v>-5</v>
      </c>
      <c r="O91" s="10">
        <f t="shared" si="29"/>
        <v>-33</v>
      </c>
      <c r="P91" s="5">
        <f t="shared" si="24"/>
        <v>1650</v>
      </c>
      <c r="Q91" s="9">
        <f t="shared" si="25"/>
        <v>7</v>
      </c>
      <c r="R91" s="9">
        <f t="shared" si="26"/>
        <v>2</v>
      </c>
    </row>
    <row r="92" spans="1:18" ht="15">
      <c r="A92" s="12">
        <v>32835</v>
      </c>
      <c r="B92">
        <f>SUM(EDFL99:EDFL85!B92)</f>
        <v>0</v>
      </c>
      <c r="C92">
        <f>SUM(EDFL99:EDFL85!C92)</f>
        <v>1</v>
      </c>
      <c r="D92">
        <f>SUM(EDFL99:EDFL85!D92)</f>
        <v>6</v>
      </c>
      <c r="E92">
        <f>SUM(EDFL99:EDFL85!E92)</f>
        <v>1</v>
      </c>
      <c r="F92">
        <f>SUM(EDFL99:EDFL85!F92)</f>
        <v>2</v>
      </c>
      <c r="G92">
        <f>SUM(EDFL99:EDFL85!G92)</f>
        <v>0</v>
      </c>
      <c r="H92">
        <f>SUM(EDFL99:EDFL85!H92)</f>
        <v>3</v>
      </c>
      <c r="I92">
        <f>SUM(EDFL99:EDFL85!I92)</f>
        <v>1</v>
      </c>
      <c r="J92" s="9">
        <f t="shared" si="22"/>
        <v>6</v>
      </c>
      <c r="K92" s="9">
        <f t="shared" si="23"/>
        <v>2</v>
      </c>
      <c r="L92" s="9">
        <f t="shared" si="27"/>
        <v>42</v>
      </c>
      <c r="M92" s="9">
        <f t="shared" si="28"/>
        <v>-67</v>
      </c>
      <c r="N92" s="5">
        <f t="shared" si="30"/>
        <v>8</v>
      </c>
      <c r="O92" s="10">
        <f t="shared" si="29"/>
        <v>-25</v>
      </c>
      <c r="P92" s="5">
        <f t="shared" si="24"/>
        <v>1250</v>
      </c>
      <c r="Q92" s="9">
        <f t="shared" si="25"/>
        <v>3</v>
      </c>
      <c r="R92" s="9">
        <f t="shared" si="26"/>
        <v>11</v>
      </c>
    </row>
    <row r="93" spans="1:18" ht="15">
      <c r="A93" s="12">
        <v>32836</v>
      </c>
      <c r="B93">
        <f>SUM(EDFL99:EDFL85!B93)</f>
        <v>1</v>
      </c>
      <c r="C93">
        <f>SUM(EDFL99:EDFL85!C93)</f>
        <v>0</v>
      </c>
      <c r="D93">
        <f>SUM(EDFL99:EDFL85!D93)</f>
        <v>9</v>
      </c>
      <c r="E93">
        <f>SUM(EDFL99:EDFL85!E93)</f>
        <v>1</v>
      </c>
      <c r="F93">
        <f>SUM(EDFL99:EDFL85!F93)</f>
        <v>2</v>
      </c>
      <c r="G93">
        <f>SUM(EDFL99:EDFL85!G93)</f>
        <v>2</v>
      </c>
      <c r="H93">
        <f>SUM(EDFL99:EDFL85!H93)</f>
        <v>3</v>
      </c>
      <c r="I93">
        <f>SUM(EDFL99:EDFL85!I93)</f>
        <v>6</v>
      </c>
      <c r="J93" s="9">
        <f t="shared" si="22"/>
        <v>9</v>
      </c>
      <c r="K93" s="9">
        <f t="shared" si="23"/>
        <v>5</v>
      </c>
      <c r="L93" s="9">
        <f t="shared" si="27"/>
        <v>51</v>
      </c>
      <c r="M93" s="9">
        <f t="shared" si="28"/>
        <v>-62</v>
      </c>
      <c r="N93" s="5">
        <f t="shared" si="30"/>
        <v>14</v>
      </c>
      <c r="O93" s="10">
        <f t="shared" si="29"/>
        <v>-11</v>
      </c>
      <c r="P93" s="5">
        <f t="shared" si="24"/>
        <v>550</v>
      </c>
      <c r="Q93" s="9">
        <f t="shared" si="25"/>
        <v>5</v>
      </c>
      <c r="R93" s="9">
        <f t="shared" si="26"/>
        <v>19</v>
      </c>
    </row>
    <row r="94" spans="1:18" ht="15">
      <c r="A94" s="12">
        <v>32837</v>
      </c>
      <c r="B94">
        <f>SUM(EDFL99:EDFL85!B94)</f>
        <v>3</v>
      </c>
      <c r="C94">
        <f>SUM(EDFL99:EDFL85!C94)</f>
        <v>1</v>
      </c>
      <c r="D94">
        <f>SUM(EDFL99:EDFL85!D94)</f>
        <v>3</v>
      </c>
      <c r="E94">
        <f>SUM(EDFL99:EDFL85!E94)</f>
        <v>1</v>
      </c>
      <c r="F94">
        <f>SUM(EDFL99:EDFL85!F94)</f>
        <v>3</v>
      </c>
      <c r="G94">
        <f>SUM(EDFL99:EDFL85!G94)</f>
        <v>2</v>
      </c>
      <c r="H94">
        <f>SUM(EDFL99:EDFL85!H94)</f>
        <v>5</v>
      </c>
      <c r="I94">
        <f>SUM(EDFL99:EDFL85!I94)</f>
        <v>5</v>
      </c>
      <c r="J94" s="9">
        <f t="shared" si="22"/>
        <v>0</v>
      </c>
      <c r="K94" s="9">
        <f t="shared" si="23"/>
        <v>5</v>
      </c>
      <c r="L94" s="9">
        <f t="shared" si="27"/>
        <v>51</v>
      </c>
      <c r="M94" s="9">
        <f t="shared" si="28"/>
        <v>-57</v>
      </c>
      <c r="N94" s="5">
        <f t="shared" si="30"/>
        <v>5</v>
      </c>
      <c r="O94" s="10">
        <f t="shared" si="29"/>
        <v>-6</v>
      </c>
      <c r="P94" s="5">
        <f t="shared" si="24"/>
        <v>300</v>
      </c>
      <c r="Q94" s="9">
        <f t="shared" si="25"/>
        <v>9</v>
      </c>
      <c r="R94" s="9">
        <f t="shared" si="26"/>
        <v>14</v>
      </c>
    </row>
    <row r="95" spans="1:19" ht="15">
      <c r="A95" s="12">
        <v>32838</v>
      </c>
      <c r="B95">
        <f>SUM(EDFL99:EDFL85!B95)</f>
        <v>2</v>
      </c>
      <c r="C95">
        <f>SUM(EDFL99:EDFL85!C95)</f>
        <v>2</v>
      </c>
      <c r="D95">
        <f>SUM(EDFL99:EDFL85!D95)</f>
        <v>4</v>
      </c>
      <c r="E95">
        <f>SUM(EDFL99:EDFL85!E95)</f>
        <v>0</v>
      </c>
      <c r="F95">
        <f>SUM(EDFL99:EDFL85!F95)</f>
        <v>7</v>
      </c>
      <c r="G95">
        <f>SUM(EDFL99:EDFL85!G95)</f>
        <v>3</v>
      </c>
      <c r="H95">
        <f>SUM(EDFL99:EDFL85!H95)</f>
        <v>5</v>
      </c>
      <c r="I95">
        <f>SUM(EDFL99:EDFL85!I95)</f>
        <v>0</v>
      </c>
      <c r="J95" s="9">
        <f t="shared" si="22"/>
        <v>0</v>
      </c>
      <c r="K95" s="9">
        <f t="shared" si="23"/>
        <v>-5</v>
      </c>
      <c r="L95" s="9">
        <f t="shared" si="27"/>
        <v>51</v>
      </c>
      <c r="M95" s="9">
        <f t="shared" si="28"/>
        <v>-62</v>
      </c>
      <c r="N95" s="5">
        <f t="shared" si="30"/>
        <v>-5</v>
      </c>
      <c r="O95" s="10">
        <f t="shared" si="29"/>
        <v>-11</v>
      </c>
      <c r="P95" s="5">
        <f t="shared" si="24"/>
        <v>550</v>
      </c>
      <c r="Q95" s="9">
        <f t="shared" si="25"/>
        <v>14</v>
      </c>
      <c r="R95" s="9">
        <f t="shared" si="26"/>
        <v>9</v>
      </c>
      <c r="S95" s="8" t="s">
        <v>54</v>
      </c>
    </row>
    <row r="96" spans="1:18" ht="15">
      <c r="A96" s="12">
        <v>32839</v>
      </c>
      <c r="B96">
        <f>SUM(EDFL99:EDFL85!B96)</f>
        <v>2</v>
      </c>
      <c r="C96">
        <f>SUM(EDFL99:EDFL85!C96)</f>
        <v>1</v>
      </c>
      <c r="D96">
        <f>SUM(EDFL99:EDFL85!D96)</f>
        <v>3</v>
      </c>
      <c r="E96">
        <f>SUM(EDFL99:EDFL85!E96)</f>
        <v>2</v>
      </c>
      <c r="F96">
        <f>SUM(EDFL99:EDFL85!F96)</f>
        <v>4</v>
      </c>
      <c r="G96">
        <f>SUM(EDFL99:EDFL85!G96)</f>
        <v>0</v>
      </c>
      <c r="H96">
        <f>SUM(EDFL99:EDFL85!H96)</f>
        <v>2</v>
      </c>
      <c r="I96">
        <f>SUM(EDFL99:EDFL85!I96)</f>
        <v>0</v>
      </c>
      <c r="J96" s="9">
        <f t="shared" si="22"/>
        <v>2</v>
      </c>
      <c r="K96" s="9">
        <f t="shared" si="23"/>
        <v>-2</v>
      </c>
      <c r="L96" s="9">
        <f t="shared" si="27"/>
        <v>53</v>
      </c>
      <c r="M96" s="9">
        <f t="shared" si="28"/>
        <v>-64</v>
      </c>
      <c r="N96" s="5">
        <f t="shared" si="30"/>
        <v>0</v>
      </c>
      <c r="O96" s="10">
        <f t="shared" si="29"/>
        <v>-11</v>
      </c>
      <c r="P96" s="5">
        <f t="shared" si="24"/>
        <v>550</v>
      </c>
      <c r="Q96" s="9">
        <f t="shared" si="25"/>
        <v>7</v>
      </c>
      <c r="R96" s="9">
        <f t="shared" si="26"/>
        <v>7</v>
      </c>
    </row>
    <row r="97" spans="1:18" ht="15">
      <c r="A97" s="12">
        <v>32840</v>
      </c>
      <c r="B97">
        <f>SUM(EDFL99:EDFL85!B97)</f>
        <v>0</v>
      </c>
      <c r="C97">
        <f>SUM(EDFL99:EDFL85!C97)</f>
        <v>0</v>
      </c>
      <c r="D97">
        <f>SUM(EDFL99:EDFL85!D97)</f>
        <v>2</v>
      </c>
      <c r="E97">
        <f>SUM(EDFL99:EDFL85!E97)</f>
        <v>0</v>
      </c>
      <c r="F97">
        <f>SUM(EDFL99:EDFL85!F97)</f>
        <v>3</v>
      </c>
      <c r="G97">
        <f>SUM(EDFL99:EDFL85!G97)</f>
        <v>4</v>
      </c>
      <c r="H97">
        <f>SUM(EDFL99:EDFL85!H97)</f>
        <v>3</v>
      </c>
      <c r="I97">
        <f>SUM(EDFL99:EDFL85!I97)</f>
        <v>0</v>
      </c>
      <c r="J97" s="9">
        <f t="shared" si="22"/>
        <v>2</v>
      </c>
      <c r="K97" s="9">
        <f t="shared" si="23"/>
        <v>-4</v>
      </c>
      <c r="L97" s="9">
        <f t="shared" si="27"/>
        <v>55</v>
      </c>
      <c r="M97" s="9">
        <f t="shared" si="28"/>
        <v>-68</v>
      </c>
      <c r="N97" s="5">
        <f t="shared" si="30"/>
        <v>-2</v>
      </c>
      <c r="O97" s="10">
        <f t="shared" si="29"/>
        <v>-13</v>
      </c>
      <c r="P97" s="5">
        <f t="shared" si="24"/>
        <v>650</v>
      </c>
      <c r="Q97" s="9">
        <f t="shared" si="25"/>
        <v>7</v>
      </c>
      <c r="R97" s="9">
        <f t="shared" si="26"/>
        <v>5</v>
      </c>
    </row>
    <row r="98" spans="1:18" ht="15">
      <c r="A98" s="12">
        <v>32841</v>
      </c>
      <c r="B98">
        <f>SUM(EDFL99:EDFL85!B98)</f>
        <v>0</v>
      </c>
      <c r="C98">
        <f>SUM(EDFL99:EDFL85!C98)</f>
        <v>2</v>
      </c>
      <c r="D98">
        <f>SUM(EDFL99:EDFL85!D98)</f>
        <v>2</v>
      </c>
      <c r="E98">
        <f>SUM(EDFL99:EDFL85!E98)</f>
        <v>0</v>
      </c>
      <c r="F98">
        <f>SUM(EDFL99:EDFL85!F98)</f>
        <v>1</v>
      </c>
      <c r="G98">
        <f>SUM(EDFL99:EDFL85!G98)</f>
        <v>1</v>
      </c>
      <c r="H98">
        <f>SUM(EDFL99:EDFL85!H98)</f>
        <v>3</v>
      </c>
      <c r="I98">
        <f>SUM(EDFL99:EDFL85!I98)</f>
        <v>1</v>
      </c>
      <c r="J98" s="9">
        <f t="shared" si="22"/>
        <v>0</v>
      </c>
      <c r="K98" s="9">
        <f t="shared" si="23"/>
        <v>2</v>
      </c>
      <c r="L98" s="9">
        <f t="shared" si="27"/>
        <v>55</v>
      </c>
      <c r="M98" s="9">
        <f t="shared" si="28"/>
        <v>-66</v>
      </c>
      <c r="N98" s="5">
        <f t="shared" si="30"/>
        <v>2</v>
      </c>
      <c r="O98" s="10">
        <f t="shared" si="29"/>
        <v>-11</v>
      </c>
      <c r="P98" s="5">
        <f t="shared" si="24"/>
        <v>550</v>
      </c>
      <c r="Q98" s="9">
        <f t="shared" si="25"/>
        <v>4</v>
      </c>
      <c r="R98" s="9">
        <f t="shared" si="26"/>
        <v>6</v>
      </c>
    </row>
    <row r="99" spans="1:18" ht="15">
      <c r="A99" s="12">
        <v>32842</v>
      </c>
      <c r="B99">
        <f>SUM(EDFL99:EDFL85!B99)</f>
        <v>1</v>
      </c>
      <c r="C99">
        <f>SUM(EDFL99:EDFL85!C99)</f>
        <v>0</v>
      </c>
      <c r="D99">
        <f>SUM(EDFL99:EDFL85!D99)</f>
        <v>1</v>
      </c>
      <c r="E99">
        <f>SUM(EDFL99:EDFL85!E99)</f>
        <v>0</v>
      </c>
      <c r="F99">
        <f>SUM(EDFL99:EDFL85!F99)</f>
        <v>1</v>
      </c>
      <c r="G99">
        <f>SUM(EDFL99:EDFL85!G99)</f>
        <v>0</v>
      </c>
      <c r="H99">
        <f>SUM(EDFL99:EDFL85!H99)</f>
        <v>0</v>
      </c>
      <c r="I99">
        <f>SUM(EDFL99:EDFL85!I99)</f>
        <v>2</v>
      </c>
      <c r="J99" s="9">
        <f t="shared" si="22"/>
        <v>0</v>
      </c>
      <c r="K99" s="9">
        <f t="shared" si="23"/>
        <v>1</v>
      </c>
      <c r="L99" s="9">
        <f t="shared" si="27"/>
        <v>55</v>
      </c>
      <c r="M99" s="9">
        <f t="shared" si="28"/>
        <v>-65</v>
      </c>
      <c r="N99" s="5">
        <f t="shared" si="30"/>
        <v>1</v>
      </c>
      <c r="O99" s="10">
        <f t="shared" si="29"/>
        <v>-10</v>
      </c>
      <c r="P99" s="5">
        <f t="shared" si="24"/>
        <v>500</v>
      </c>
      <c r="Q99" s="9">
        <f t="shared" si="25"/>
        <v>2</v>
      </c>
      <c r="R99" s="9">
        <f t="shared" si="26"/>
        <v>3</v>
      </c>
    </row>
    <row r="100" spans="1:18" ht="15">
      <c r="A100" s="12">
        <v>32843</v>
      </c>
      <c r="B100">
        <f>SUM(EDFL99:EDFL85!B100)</f>
        <v>0</v>
      </c>
      <c r="C100">
        <f>SUM(EDFL99:EDFL85!C100)</f>
        <v>0</v>
      </c>
      <c r="D100">
        <f>SUM(EDFL99:EDFL85!D100)</f>
        <v>1</v>
      </c>
      <c r="E100">
        <f>SUM(EDFL99:EDFL85!E100)</f>
        <v>0</v>
      </c>
      <c r="F100">
        <f>SUM(EDFL99:EDFL85!F100)</f>
        <v>0</v>
      </c>
      <c r="G100">
        <f>SUM(EDFL99:EDFL85!G100)</f>
        <v>0</v>
      </c>
      <c r="H100">
        <f>SUM(EDFL99:EDFL85!H100)</f>
        <v>1</v>
      </c>
      <c r="I100">
        <f>SUM(EDFL99:EDFL85!I100)</f>
        <v>0</v>
      </c>
      <c r="J100" s="9">
        <f t="shared" si="22"/>
        <v>1</v>
      </c>
      <c r="K100" s="9">
        <f t="shared" si="23"/>
        <v>1</v>
      </c>
      <c r="L100" s="9">
        <f t="shared" si="27"/>
        <v>56</v>
      </c>
      <c r="M100" s="9">
        <f t="shared" si="28"/>
        <v>-64</v>
      </c>
      <c r="N100" s="5">
        <f t="shared" si="30"/>
        <v>2</v>
      </c>
      <c r="O100" s="10">
        <f t="shared" si="29"/>
        <v>-8</v>
      </c>
      <c r="P100" s="5">
        <f>O100*100/$N$103</f>
        <v>400</v>
      </c>
      <c r="Q100" s="9">
        <f t="shared" si="25"/>
        <v>0</v>
      </c>
      <c r="R100" s="9">
        <f t="shared" si="26"/>
        <v>2</v>
      </c>
    </row>
    <row r="101" spans="1:18" ht="15">
      <c r="A101" s="12">
        <v>32844</v>
      </c>
      <c r="B101">
        <f>SUM(EDFL99:EDFL85!B101)</f>
        <v>0</v>
      </c>
      <c r="C101">
        <f>SUM(EDFL99:EDFL85!C101)</f>
        <v>0</v>
      </c>
      <c r="D101">
        <f>SUM(EDFL99:EDFL85!D101)</f>
        <v>2</v>
      </c>
      <c r="E101">
        <f>SUM(EDFL99:EDFL85!E101)</f>
        <v>3</v>
      </c>
      <c r="F101">
        <f>SUM(EDFL99:EDFL85!F101)</f>
        <v>1</v>
      </c>
      <c r="G101">
        <f>SUM(EDFL99:EDFL85!G101)</f>
        <v>0</v>
      </c>
      <c r="H101">
        <f>SUM(EDFL99:EDFL85!H101)</f>
        <v>1</v>
      </c>
      <c r="I101">
        <f>SUM(EDFL99:EDFL85!I101)</f>
        <v>1</v>
      </c>
      <c r="J101" s="9">
        <f t="shared" si="22"/>
        <v>5</v>
      </c>
      <c r="K101" s="9">
        <f t="shared" si="23"/>
        <v>1</v>
      </c>
      <c r="L101" s="9">
        <f t="shared" si="27"/>
        <v>61</v>
      </c>
      <c r="M101" s="9">
        <f t="shared" si="28"/>
        <v>-63</v>
      </c>
      <c r="N101" s="5">
        <f t="shared" si="30"/>
        <v>6</v>
      </c>
      <c r="O101" s="10">
        <f>O100+N101</f>
        <v>-2</v>
      </c>
      <c r="P101" s="5">
        <f>O101*100/$N$103</f>
        <v>100</v>
      </c>
      <c r="Q101" s="9">
        <f t="shared" si="25"/>
        <v>1</v>
      </c>
      <c r="R101" s="9">
        <f t="shared" si="26"/>
        <v>7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1" ref="B103:K103">SUM(B4:B101)</f>
        <v>144</v>
      </c>
      <c r="C103" s="9">
        <f t="shared" si="31"/>
        <v>145</v>
      </c>
      <c r="D103" s="9">
        <f t="shared" si="31"/>
        <v>247</v>
      </c>
      <c r="E103" s="9">
        <f t="shared" si="31"/>
        <v>103</v>
      </c>
      <c r="F103" s="9">
        <f t="shared" si="31"/>
        <v>170</v>
      </c>
      <c r="G103" s="9">
        <f t="shared" si="31"/>
        <v>164</v>
      </c>
      <c r="H103" s="9">
        <f t="shared" si="31"/>
        <v>173</v>
      </c>
      <c r="I103" s="9">
        <f t="shared" si="31"/>
        <v>98</v>
      </c>
      <c r="J103" s="9">
        <f t="shared" si="31"/>
        <v>61</v>
      </c>
      <c r="K103" s="9">
        <f t="shared" si="31"/>
        <v>-63</v>
      </c>
      <c r="N103" s="5">
        <f>SUM(N4:N101)</f>
        <v>-2</v>
      </c>
      <c r="Q103" s="10">
        <f>SUM(Q4:Q101)</f>
        <v>623</v>
      </c>
      <c r="R103" s="10">
        <f>SUM(R4:R101)</f>
        <v>621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L40" sqref="L4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2.5</v>
      </c>
      <c r="AA4" s="5">
        <f aca="true" t="shared" si="6" ref="AA4:AA17">Z4*100/$Z$18</f>
        <v>50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2.5</v>
      </c>
      <c r="O5" s="10">
        <f aca="true" t="shared" si="9" ref="O5:O36">O4+N5</f>
        <v>2.5</v>
      </c>
      <c r="P5" s="5">
        <f t="shared" si="3"/>
        <v>50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34</v>
      </c>
      <c r="W5"/>
      <c r="X5"/>
      <c r="Y5" s="1" t="s">
        <v>30</v>
      </c>
      <c r="Z5" s="10">
        <f>SUM(N11:N17)</f>
        <v>-2.5</v>
      </c>
      <c r="AA5" s="5">
        <f t="shared" si="6"/>
        <v>-50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2.5</v>
      </c>
      <c r="P6" s="5">
        <f t="shared" si="3"/>
        <v>50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36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4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2.5</v>
      </c>
      <c r="P7" s="5">
        <f t="shared" si="3"/>
        <v>50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48.57142857142857</v>
      </c>
      <c r="W7"/>
      <c r="Y7" s="1" t="s">
        <v>34</v>
      </c>
      <c r="Z7" s="10">
        <f>SUM(N25:N31)</f>
        <v>-2.5</v>
      </c>
      <c r="AA7" s="5">
        <f t="shared" si="6"/>
        <v>-50</v>
      </c>
      <c r="AB7" s="10">
        <f>SUM(Q25:Q31)+SUM(R25:R31)</f>
        <v>1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2.5</v>
      </c>
      <c r="P8" s="5">
        <f t="shared" si="3"/>
        <v>50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7.5</v>
      </c>
      <c r="AA8" s="5">
        <f t="shared" si="6"/>
        <v>150</v>
      </c>
      <c r="AB8" s="10">
        <f>SUM(Q32:Q38)+SUM(R32:R38)</f>
        <v>9</v>
      </c>
      <c r="AC8" s="10">
        <f>100*SUM(R32:R38)/AB8</f>
        <v>33.333333333333336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2.5</v>
      </c>
      <c r="P9" s="5">
        <f t="shared" si="3"/>
        <v>50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</v>
      </c>
      <c r="AA9" s="5">
        <f t="shared" si="6"/>
        <v>200</v>
      </c>
      <c r="AB9" s="10">
        <f>SUM(Q39:Q45)+SUM(R39:R45)</f>
        <v>10</v>
      </c>
      <c r="AC9" s="10">
        <f>100*SUM(R39:R45)/AB9</f>
        <v>30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2.5</v>
      </c>
      <c r="P10" s="5">
        <f t="shared" si="3"/>
        <v>50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6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2.5</v>
      </c>
      <c r="P11" s="5">
        <f t="shared" si="3"/>
        <v>50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46.666666666666664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2.5</v>
      </c>
      <c r="P12" s="5">
        <f t="shared" si="3"/>
        <v>50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32.35294117647059</v>
      </c>
      <c r="W12"/>
      <c r="X12" s="8" t="s">
        <v>42</v>
      </c>
      <c r="Z12" s="10">
        <f>SUM(N60:N66)</f>
        <v>2.5</v>
      </c>
      <c r="AA12" s="5">
        <f t="shared" si="6"/>
        <v>50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2.5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2.5</v>
      </c>
      <c r="AA13" s="5">
        <f t="shared" si="6"/>
        <v>50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/>
      <c r="J14" s="9">
        <f t="shared" si="0"/>
        <v>1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-2.5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44</v>
      </c>
      <c r="Z14" s="10">
        <f>SUM(N74:N80)</f>
        <v>-2.5</v>
      </c>
      <c r="AA14" s="5">
        <f t="shared" si="6"/>
        <v>-50</v>
      </c>
      <c r="AB14" s="10">
        <f>SUM(Q74:Q80)+SUM(R74:R80)</f>
        <v>9</v>
      </c>
      <c r="AC14" s="10">
        <f>100*SUM(R74:R80)/AB14</f>
        <v>55.55555555555556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-5</v>
      </c>
      <c r="AA15" s="5">
        <f t="shared" si="6"/>
        <v>-100</v>
      </c>
      <c r="AB15" s="10">
        <f>SUM(Q81:Q87)+SUM(R81:R87)</f>
        <v>4</v>
      </c>
      <c r="AC15" s="10">
        <f>100*SUM(R81:R87)/AB15</f>
        <v>75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-2.5</v>
      </c>
      <c r="AA16" s="5">
        <f t="shared" si="6"/>
        <v>-50</v>
      </c>
      <c r="AB16" s="10">
        <f>SUM(Q88:Q94)+SUM(R88:R94)</f>
        <v>13</v>
      </c>
      <c r="AC16" s="10">
        <f>100*SUM(R88:R94)/AB16</f>
        <v>53.84615384615385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-5</v>
      </c>
      <c r="AA17" s="5">
        <f t="shared" si="6"/>
        <v>-100</v>
      </c>
      <c r="AB17" s="10">
        <f>SUM(Q95:Q101)+SUM(R95:R101)</f>
        <v>4</v>
      </c>
      <c r="AC17" s="10">
        <f>100*SUM(R95:R101)/AB17</f>
        <v>75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>
        <v>1</v>
      </c>
      <c r="H20" s="11"/>
      <c r="I20" s="11"/>
      <c r="J20" s="9">
        <f t="shared" si="0"/>
        <v>1</v>
      </c>
      <c r="K20" s="9">
        <f t="shared" si="1"/>
        <v>-1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1</v>
      </c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1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>
        <v>1</v>
      </c>
      <c r="E29"/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2</v>
      </c>
      <c r="M29" s="9">
        <f t="shared" si="8"/>
        <v>-1</v>
      </c>
      <c r="N29" s="5">
        <f t="shared" si="2"/>
        <v>-2.5</v>
      </c>
      <c r="O29" s="10">
        <f t="shared" si="9"/>
        <v>-2.5</v>
      </c>
      <c r="P29" s="5">
        <f t="shared" si="3"/>
        <v>-50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-1</v>
      </c>
      <c r="N30" s="5">
        <f t="shared" si="2"/>
        <v>0</v>
      </c>
      <c r="O30" s="10">
        <f t="shared" si="9"/>
        <v>-2.5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</v>
      </c>
      <c r="M31" s="9">
        <f t="shared" si="8"/>
        <v>-1</v>
      </c>
      <c r="N31" s="5">
        <f t="shared" si="2"/>
        <v>0</v>
      </c>
      <c r="O31" s="10">
        <f t="shared" si="9"/>
        <v>-2.5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-1</v>
      </c>
      <c r="N32" s="5">
        <f t="shared" si="2"/>
        <v>0</v>
      </c>
      <c r="O32" s="10">
        <f t="shared" si="9"/>
        <v>-2.5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</v>
      </c>
      <c r="M33" s="9">
        <f t="shared" si="8"/>
        <v>-1</v>
      </c>
      <c r="N33" s="5">
        <f t="shared" si="2"/>
        <v>0</v>
      </c>
      <c r="O33" s="10">
        <f t="shared" si="9"/>
        <v>-2.5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-1</v>
      </c>
      <c r="N34" s="5">
        <f t="shared" si="2"/>
        <v>0</v>
      </c>
      <c r="O34" s="10">
        <f t="shared" si="9"/>
        <v>-2.5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-1</v>
      </c>
      <c r="N35" s="5">
        <f t="shared" si="2"/>
        <v>0</v>
      </c>
      <c r="O35" s="10">
        <f t="shared" si="9"/>
        <v>-2.5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>
        <v>1</v>
      </c>
      <c r="H36"/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-2.5</v>
      </c>
      <c r="P36" s="5">
        <f aca="true" t="shared" si="13" ref="P36:P67">O36*100/$N$103</f>
        <v>-50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2</v>
      </c>
      <c r="G37">
        <v>1</v>
      </c>
      <c r="H37"/>
      <c r="I37"/>
      <c r="J37" s="9">
        <f t="shared" si="10"/>
        <v>0</v>
      </c>
      <c r="K37" s="9">
        <f t="shared" si="11"/>
        <v>-3</v>
      </c>
      <c r="L37" s="9">
        <f aca="true" t="shared" si="16" ref="L37:L68">L36+J37</f>
        <v>2</v>
      </c>
      <c r="M37" s="9">
        <f aca="true" t="shared" si="17" ref="M37:M68">M36+K37</f>
        <v>-4</v>
      </c>
      <c r="N37" s="5">
        <f t="shared" si="12"/>
        <v>7.5</v>
      </c>
      <c r="O37" s="10">
        <f aca="true" t="shared" si="18" ref="O37:O68">O36+N37</f>
        <v>5</v>
      </c>
      <c r="P37" s="5">
        <f t="shared" si="13"/>
        <v>100</v>
      </c>
      <c r="Q37" s="9">
        <f t="shared" si="14"/>
        <v>3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>
        <v>1</v>
      </c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1</v>
      </c>
      <c r="M38" s="9">
        <f t="shared" si="17"/>
        <v>-3</v>
      </c>
      <c r="N38" s="5">
        <f t="shared" si="12"/>
        <v>0</v>
      </c>
      <c r="O38" s="10">
        <f t="shared" si="18"/>
        <v>5</v>
      </c>
      <c r="P38" s="5">
        <f t="shared" si="13"/>
        <v>100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-3</v>
      </c>
      <c r="N39" s="5">
        <f t="shared" si="12"/>
        <v>0</v>
      </c>
      <c r="O39" s="10">
        <f t="shared" si="18"/>
        <v>5</v>
      </c>
      <c r="P39" s="5">
        <f t="shared" si="13"/>
        <v>100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>
        <v>1</v>
      </c>
      <c r="C40">
        <v>1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>L39+J40</f>
        <v>-1</v>
      </c>
      <c r="M40" s="9">
        <f t="shared" si="17"/>
        <v>-3</v>
      </c>
      <c r="N40" s="5">
        <f t="shared" si="12"/>
        <v>5</v>
      </c>
      <c r="O40" s="10">
        <f t="shared" si="18"/>
        <v>10</v>
      </c>
      <c r="P40" s="5">
        <f t="shared" si="13"/>
        <v>200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>
        <v>1</v>
      </c>
      <c r="C41">
        <v>1</v>
      </c>
      <c r="D41"/>
      <c r="E41"/>
      <c r="F41"/>
      <c r="G41">
        <v>1</v>
      </c>
      <c r="H41">
        <v>1</v>
      </c>
      <c r="I41"/>
      <c r="J41" s="9">
        <f t="shared" si="10"/>
        <v>-2</v>
      </c>
      <c r="K41" s="9">
        <f t="shared" si="11"/>
        <v>0</v>
      </c>
      <c r="L41" s="9">
        <f t="shared" si="16"/>
        <v>-3</v>
      </c>
      <c r="M41" s="9">
        <f t="shared" si="17"/>
        <v>-3</v>
      </c>
      <c r="N41" s="5">
        <f t="shared" si="12"/>
        <v>5</v>
      </c>
      <c r="O41" s="10">
        <f t="shared" si="18"/>
        <v>15</v>
      </c>
      <c r="P41" s="5">
        <f t="shared" si="13"/>
        <v>300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-3</v>
      </c>
      <c r="M42" s="9">
        <f t="shared" si="17"/>
        <v>-3</v>
      </c>
      <c r="N42" s="5">
        <f t="shared" si="12"/>
        <v>0</v>
      </c>
      <c r="O42" s="10">
        <f t="shared" si="18"/>
        <v>15</v>
      </c>
      <c r="P42" s="5">
        <f t="shared" si="13"/>
        <v>300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-4</v>
      </c>
      <c r="M43" s="9">
        <f t="shared" si="17"/>
        <v>-3</v>
      </c>
      <c r="N43" s="5">
        <f t="shared" si="12"/>
        <v>2.5</v>
      </c>
      <c r="O43" s="10">
        <f t="shared" si="18"/>
        <v>17.5</v>
      </c>
      <c r="P43" s="5">
        <f t="shared" si="13"/>
        <v>350</v>
      </c>
      <c r="Q43" s="9">
        <f t="shared" si="14"/>
        <v>2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-3</v>
      </c>
      <c r="N44" s="5">
        <f t="shared" si="12"/>
        <v>0</v>
      </c>
      <c r="O44" s="10">
        <f t="shared" si="18"/>
        <v>17.5</v>
      </c>
      <c r="P44" s="5">
        <f t="shared" si="13"/>
        <v>350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-3</v>
      </c>
      <c r="M45" s="9">
        <f t="shared" si="17"/>
        <v>-3</v>
      </c>
      <c r="N45" s="5">
        <f t="shared" si="12"/>
        <v>-2.5</v>
      </c>
      <c r="O45" s="10">
        <f t="shared" si="18"/>
        <v>15</v>
      </c>
      <c r="P45" s="5">
        <f t="shared" si="13"/>
        <v>300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>
        <v>1</v>
      </c>
      <c r="E46">
        <v>1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6"/>
        <v>-1</v>
      </c>
      <c r="M46" s="9">
        <f t="shared" si="17"/>
        <v>-3</v>
      </c>
      <c r="N46" s="5">
        <f t="shared" si="12"/>
        <v>-5</v>
      </c>
      <c r="O46" s="10">
        <f t="shared" si="18"/>
        <v>10</v>
      </c>
      <c r="P46" s="5">
        <f t="shared" si="13"/>
        <v>200</v>
      </c>
      <c r="Q46" s="9">
        <f t="shared" si="14"/>
        <v>0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-3</v>
      </c>
      <c r="N47" s="5">
        <f t="shared" si="12"/>
        <v>0</v>
      </c>
      <c r="O47" s="10">
        <f t="shared" si="18"/>
        <v>10</v>
      </c>
      <c r="P47" s="5">
        <f t="shared" si="13"/>
        <v>200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-3</v>
      </c>
      <c r="N48" s="5">
        <f t="shared" si="12"/>
        <v>0</v>
      </c>
      <c r="O48" s="10">
        <f t="shared" si="18"/>
        <v>10</v>
      </c>
      <c r="P48" s="5">
        <f t="shared" si="13"/>
        <v>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-3</v>
      </c>
      <c r="N49" s="5">
        <f t="shared" si="12"/>
        <v>0</v>
      </c>
      <c r="O49" s="10">
        <f t="shared" si="18"/>
        <v>10</v>
      </c>
      <c r="P49" s="5">
        <f t="shared" si="13"/>
        <v>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-3</v>
      </c>
      <c r="N50" s="5">
        <f t="shared" si="12"/>
        <v>0</v>
      </c>
      <c r="O50" s="10">
        <f t="shared" si="18"/>
        <v>10</v>
      </c>
      <c r="P50" s="5">
        <f t="shared" si="13"/>
        <v>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-3</v>
      </c>
      <c r="N51" s="5">
        <f t="shared" si="12"/>
        <v>0</v>
      </c>
      <c r="O51" s="10">
        <f t="shared" si="18"/>
        <v>10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>
        <v>1</v>
      </c>
      <c r="G52"/>
      <c r="H52" s="11"/>
      <c r="I52" s="11"/>
      <c r="J52" s="9">
        <f t="shared" si="10"/>
        <v>-1</v>
      </c>
      <c r="K52" s="9">
        <f t="shared" si="11"/>
        <v>-1</v>
      </c>
      <c r="L52" s="9">
        <f t="shared" si="16"/>
        <v>-2</v>
      </c>
      <c r="M52" s="9">
        <f t="shared" si="17"/>
        <v>-4</v>
      </c>
      <c r="N52" s="5">
        <f t="shared" si="12"/>
        <v>5</v>
      </c>
      <c r="O52" s="10">
        <f t="shared" si="18"/>
        <v>15</v>
      </c>
      <c r="P52" s="5">
        <f t="shared" si="13"/>
        <v>300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-4</v>
      </c>
      <c r="N53" s="5">
        <f t="shared" si="12"/>
        <v>0</v>
      </c>
      <c r="O53" s="10">
        <f t="shared" si="18"/>
        <v>15</v>
      </c>
      <c r="P53" s="5">
        <f t="shared" si="13"/>
        <v>300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-4</v>
      </c>
      <c r="N54" s="5">
        <f t="shared" si="12"/>
        <v>0</v>
      </c>
      <c r="O54" s="10">
        <f t="shared" si="18"/>
        <v>15</v>
      </c>
      <c r="P54" s="5">
        <f t="shared" si="13"/>
        <v>300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-2</v>
      </c>
      <c r="M55" s="9">
        <f t="shared" si="17"/>
        <v>-4</v>
      </c>
      <c r="N55" s="5">
        <f t="shared" si="12"/>
        <v>0</v>
      </c>
      <c r="O55" s="10">
        <f t="shared" si="18"/>
        <v>15</v>
      </c>
      <c r="P55" s="5">
        <f t="shared" si="13"/>
        <v>300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-4</v>
      </c>
      <c r="N56" s="5">
        <f t="shared" si="12"/>
        <v>0</v>
      </c>
      <c r="O56" s="10">
        <f t="shared" si="18"/>
        <v>15</v>
      </c>
      <c r="P56" s="5">
        <f t="shared" si="13"/>
        <v>300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</v>
      </c>
      <c r="M57" s="9">
        <f t="shared" si="17"/>
        <v>-4</v>
      </c>
      <c r="N57" s="5">
        <f t="shared" si="12"/>
        <v>0</v>
      </c>
      <c r="O57" s="10">
        <f t="shared" si="18"/>
        <v>15</v>
      </c>
      <c r="P57" s="5">
        <f t="shared" si="13"/>
        <v>300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-2</v>
      </c>
      <c r="M58" s="9">
        <f t="shared" si="17"/>
        <v>-4</v>
      </c>
      <c r="N58" s="5">
        <f t="shared" si="12"/>
        <v>0</v>
      </c>
      <c r="O58" s="10">
        <f t="shared" si="18"/>
        <v>15</v>
      </c>
      <c r="P58" s="5">
        <f t="shared" si="13"/>
        <v>300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</v>
      </c>
      <c r="M59" s="9">
        <f t="shared" si="17"/>
        <v>-4</v>
      </c>
      <c r="N59" s="5">
        <f t="shared" si="12"/>
        <v>0</v>
      </c>
      <c r="O59" s="10">
        <f t="shared" si="18"/>
        <v>15</v>
      </c>
      <c r="P59" s="5">
        <f t="shared" si="13"/>
        <v>300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6"/>
        <v>-1</v>
      </c>
      <c r="M60" s="9">
        <f t="shared" si="17"/>
        <v>-4</v>
      </c>
      <c r="N60" s="5">
        <f t="shared" si="12"/>
        <v>-2.5</v>
      </c>
      <c r="O60" s="10">
        <f t="shared" si="18"/>
        <v>12.5</v>
      </c>
      <c r="P60" s="5">
        <f t="shared" si="13"/>
        <v>250</v>
      </c>
      <c r="Q60" s="9">
        <f t="shared" si="14"/>
        <v>0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-4</v>
      </c>
      <c r="N61" s="5">
        <f t="shared" si="12"/>
        <v>0</v>
      </c>
      <c r="O61" s="10">
        <f t="shared" si="18"/>
        <v>12.5</v>
      </c>
      <c r="P61" s="5">
        <f t="shared" si="13"/>
        <v>250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/>
      <c r="I62"/>
      <c r="J62" s="9">
        <f t="shared" si="10"/>
        <v>0</v>
      </c>
      <c r="K62" s="9">
        <f t="shared" si="11"/>
        <v>-1</v>
      </c>
      <c r="L62" s="9">
        <f t="shared" si="16"/>
        <v>-1</v>
      </c>
      <c r="M62" s="9">
        <f t="shared" si="17"/>
        <v>-5</v>
      </c>
      <c r="N62" s="5">
        <f t="shared" si="12"/>
        <v>2.5</v>
      </c>
      <c r="O62" s="10">
        <f t="shared" si="18"/>
        <v>15</v>
      </c>
      <c r="P62" s="5">
        <f t="shared" si="13"/>
        <v>300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/>
      <c r="H63" s="11"/>
      <c r="I63" s="11"/>
      <c r="J63" s="9">
        <f t="shared" si="10"/>
        <v>-1</v>
      </c>
      <c r="K63" s="9">
        <f t="shared" si="11"/>
        <v>0</v>
      </c>
      <c r="L63" s="9">
        <f t="shared" si="16"/>
        <v>-2</v>
      </c>
      <c r="M63" s="9">
        <f t="shared" si="17"/>
        <v>-5</v>
      </c>
      <c r="N63" s="5">
        <f t="shared" si="12"/>
        <v>2.5</v>
      </c>
      <c r="O63" s="10">
        <f t="shared" si="18"/>
        <v>17.5</v>
      </c>
      <c r="P63" s="5">
        <f t="shared" si="13"/>
        <v>350</v>
      </c>
      <c r="Q63" s="9">
        <f t="shared" si="14"/>
        <v>1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-5</v>
      </c>
      <c r="N64" s="5">
        <f t="shared" si="12"/>
        <v>0</v>
      </c>
      <c r="O64" s="10">
        <f t="shared" si="18"/>
        <v>17.5</v>
      </c>
      <c r="P64" s="5">
        <f t="shared" si="13"/>
        <v>350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-2</v>
      </c>
      <c r="M65" s="9">
        <f t="shared" si="17"/>
        <v>-5</v>
      </c>
      <c r="N65" s="5">
        <f t="shared" si="12"/>
        <v>0</v>
      </c>
      <c r="O65" s="10">
        <f t="shared" si="18"/>
        <v>17.5</v>
      </c>
      <c r="P65" s="5">
        <f t="shared" si="13"/>
        <v>350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-2</v>
      </c>
      <c r="M66" s="9">
        <f t="shared" si="17"/>
        <v>-5</v>
      </c>
      <c r="N66" s="5">
        <f t="shared" si="12"/>
        <v>0</v>
      </c>
      <c r="O66" s="10">
        <f t="shared" si="18"/>
        <v>17.5</v>
      </c>
      <c r="P66" s="5">
        <f t="shared" si="13"/>
        <v>350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</v>
      </c>
      <c r="M67" s="9">
        <f t="shared" si="17"/>
        <v>-5</v>
      </c>
      <c r="N67" s="5">
        <f t="shared" si="12"/>
        <v>0</v>
      </c>
      <c r="O67" s="10">
        <f t="shared" si="18"/>
        <v>17.5</v>
      </c>
      <c r="P67" s="5">
        <f t="shared" si="13"/>
        <v>350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17.5</v>
      </c>
      <c r="P68" s="5">
        <f aca="true" t="shared" si="22" ref="P68:P99">O68*100/$N$103</f>
        <v>350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-2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17.5</v>
      </c>
      <c r="P69" s="5">
        <f t="shared" si="22"/>
        <v>350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>
        <v>1</v>
      </c>
      <c r="H70" s="11"/>
      <c r="I70" s="11"/>
      <c r="J70" s="9">
        <f t="shared" si="19"/>
        <v>0</v>
      </c>
      <c r="K70" s="9">
        <f t="shared" si="20"/>
        <v>-2</v>
      </c>
      <c r="L70" s="9">
        <f t="shared" si="25"/>
        <v>-2</v>
      </c>
      <c r="M70" s="9">
        <f t="shared" si="26"/>
        <v>-7</v>
      </c>
      <c r="N70" s="5">
        <f t="shared" si="21"/>
        <v>5</v>
      </c>
      <c r="O70" s="10">
        <f t="shared" si="27"/>
        <v>22.5</v>
      </c>
      <c r="P70" s="5">
        <f t="shared" si="22"/>
        <v>450</v>
      </c>
      <c r="Q70" s="9">
        <f t="shared" si="23"/>
        <v>2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>
        <v>1</v>
      </c>
      <c r="H71">
        <v>1</v>
      </c>
      <c r="I71"/>
      <c r="J71" s="9">
        <f t="shared" si="19"/>
        <v>0</v>
      </c>
      <c r="K71" s="9">
        <f t="shared" si="20"/>
        <v>0</v>
      </c>
      <c r="L71" s="9">
        <f t="shared" si="25"/>
        <v>-2</v>
      </c>
      <c r="M71" s="9">
        <f t="shared" si="26"/>
        <v>-7</v>
      </c>
      <c r="N71" s="5">
        <f t="shared" si="21"/>
        <v>0</v>
      </c>
      <c r="O71" s="10">
        <f t="shared" si="27"/>
        <v>22.5</v>
      </c>
      <c r="P71" s="5">
        <f t="shared" si="22"/>
        <v>450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-7</v>
      </c>
      <c r="N72" s="5">
        <f t="shared" si="21"/>
        <v>0</v>
      </c>
      <c r="O72" s="10">
        <f t="shared" si="27"/>
        <v>22.5</v>
      </c>
      <c r="P72" s="5">
        <f t="shared" si="22"/>
        <v>450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>
        <v>1</v>
      </c>
      <c r="J73" s="9">
        <f t="shared" si="19"/>
        <v>0</v>
      </c>
      <c r="K73" s="9">
        <f t="shared" si="20"/>
        <v>1</v>
      </c>
      <c r="L73" s="9">
        <f t="shared" si="25"/>
        <v>-2</v>
      </c>
      <c r="M73" s="9">
        <f t="shared" si="26"/>
        <v>-6</v>
      </c>
      <c r="N73" s="5">
        <f t="shared" si="21"/>
        <v>-2.5</v>
      </c>
      <c r="O73" s="10">
        <f t="shared" si="27"/>
        <v>20</v>
      </c>
      <c r="P73" s="5">
        <f t="shared" si="22"/>
        <v>400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>
        <v>1</v>
      </c>
      <c r="G74">
        <v>1</v>
      </c>
      <c r="H74">
        <v>1</v>
      </c>
      <c r="I74"/>
      <c r="J74" s="9">
        <f t="shared" si="19"/>
        <v>0</v>
      </c>
      <c r="K74" s="9">
        <f t="shared" si="20"/>
        <v>-1</v>
      </c>
      <c r="L74" s="9">
        <f t="shared" si="25"/>
        <v>-2</v>
      </c>
      <c r="M74" s="9">
        <f t="shared" si="26"/>
        <v>-7</v>
      </c>
      <c r="N74" s="5">
        <f t="shared" si="21"/>
        <v>2.5</v>
      </c>
      <c r="O74" s="10">
        <f t="shared" si="27"/>
        <v>22.5</v>
      </c>
      <c r="P74" s="5">
        <f t="shared" si="22"/>
        <v>450</v>
      </c>
      <c r="Q74" s="9">
        <f t="shared" si="23"/>
        <v>2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-7</v>
      </c>
      <c r="N75" s="5">
        <f t="shared" si="21"/>
        <v>0</v>
      </c>
      <c r="O75" s="10">
        <f t="shared" si="27"/>
        <v>22.5</v>
      </c>
      <c r="P75" s="5">
        <f t="shared" si="22"/>
        <v>450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-2</v>
      </c>
      <c r="M76" s="9">
        <f t="shared" si="26"/>
        <v>-7</v>
      </c>
      <c r="N76" s="5">
        <f t="shared" si="21"/>
        <v>0</v>
      </c>
      <c r="O76" s="10">
        <f t="shared" si="27"/>
        <v>22.5</v>
      </c>
      <c r="P76" s="5">
        <f t="shared" si="22"/>
        <v>450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>
        <v>2</v>
      </c>
      <c r="J77" s="9">
        <f t="shared" si="19"/>
        <v>0</v>
      </c>
      <c r="K77" s="9">
        <f t="shared" si="20"/>
        <v>2</v>
      </c>
      <c r="L77" s="9">
        <f t="shared" si="25"/>
        <v>-2</v>
      </c>
      <c r="M77" s="9">
        <f t="shared" si="26"/>
        <v>-5</v>
      </c>
      <c r="N77" s="5">
        <f t="shared" si="21"/>
        <v>-5</v>
      </c>
      <c r="O77" s="10">
        <f t="shared" si="27"/>
        <v>17.5</v>
      </c>
      <c r="P77" s="5">
        <f t="shared" si="22"/>
        <v>350</v>
      </c>
      <c r="Q77" s="9">
        <f t="shared" si="23"/>
        <v>0</v>
      </c>
      <c r="R77" s="9">
        <f t="shared" si="24"/>
        <v>2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-2</v>
      </c>
      <c r="M78" s="9">
        <f t="shared" si="26"/>
        <v>-5</v>
      </c>
      <c r="N78" s="5">
        <f t="shared" si="21"/>
        <v>0</v>
      </c>
      <c r="O78" s="10">
        <f t="shared" si="27"/>
        <v>17.5</v>
      </c>
      <c r="P78" s="5">
        <f t="shared" si="22"/>
        <v>350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>
        <v>1</v>
      </c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-3</v>
      </c>
      <c r="M79" s="9">
        <f t="shared" si="26"/>
        <v>-5</v>
      </c>
      <c r="N79" s="5">
        <f t="shared" si="21"/>
        <v>2.5</v>
      </c>
      <c r="O79" s="10">
        <f t="shared" si="27"/>
        <v>20</v>
      </c>
      <c r="P79" s="5">
        <f t="shared" si="22"/>
        <v>400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>
        <v>1</v>
      </c>
      <c r="E80">
        <v>1</v>
      </c>
      <c r="F80"/>
      <c r="G80">
        <v>1</v>
      </c>
      <c r="H80"/>
      <c r="I80"/>
      <c r="J80" s="9">
        <f t="shared" si="19"/>
        <v>2</v>
      </c>
      <c r="K80" s="9">
        <f t="shared" si="20"/>
        <v>-1</v>
      </c>
      <c r="L80" s="9">
        <f t="shared" si="25"/>
        <v>-1</v>
      </c>
      <c r="M80" s="9">
        <f t="shared" si="26"/>
        <v>-6</v>
      </c>
      <c r="N80" s="5">
        <f t="shared" si="21"/>
        <v>-2.5</v>
      </c>
      <c r="O80" s="10">
        <f t="shared" si="27"/>
        <v>17.5</v>
      </c>
      <c r="P80" s="5">
        <f t="shared" si="22"/>
        <v>350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-6</v>
      </c>
      <c r="N81" s="5">
        <f t="shared" si="21"/>
        <v>0</v>
      </c>
      <c r="O81" s="10">
        <f t="shared" si="27"/>
        <v>17.5</v>
      </c>
      <c r="P81" s="5">
        <f t="shared" si="22"/>
        <v>350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>
        <v>3</v>
      </c>
      <c r="E82"/>
      <c r="F82"/>
      <c r="G82"/>
      <c r="H82"/>
      <c r="I82"/>
      <c r="J82" s="9">
        <f t="shared" si="19"/>
        <v>3</v>
      </c>
      <c r="K82" s="9">
        <f t="shared" si="20"/>
        <v>0</v>
      </c>
      <c r="L82" s="9">
        <f t="shared" si="25"/>
        <v>2</v>
      </c>
      <c r="M82" s="9">
        <f t="shared" si="26"/>
        <v>-6</v>
      </c>
      <c r="N82" s="5">
        <f t="shared" si="21"/>
        <v>-7.5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3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-6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>
        <v>1</v>
      </c>
      <c r="G84" s="11"/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2</v>
      </c>
      <c r="M84" s="9">
        <f t="shared" si="26"/>
        <v>-7</v>
      </c>
      <c r="N84" s="5">
        <f t="shared" si="21"/>
        <v>2.5</v>
      </c>
      <c r="O84" s="10">
        <f t="shared" si="27"/>
        <v>12.5</v>
      </c>
      <c r="P84" s="5">
        <f t="shared" si="22"/>
        <v>250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-7</v>
      </c>
      <c r="N85" s="5">
        <f t="shared" si="21"/>
        <v>0</v>
      </c>
      <c r="O85" s="10">
        <f t="shared" si="27"/>
        <v>12.5</v>
      </c>
      <c r="P85" s="5">
        <f t="shared" si="22"/>
        <v>250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-7</v>
      </c>
      <c r="N86" s="5">
        <f t="shared" si="21"/>
        <v>0</v>
      </c>
      <c r="O86" s="10">
        <f t="shared" si="27"/>
        <v>12.5</v>
      </c>
      <c r="P86" s="5">
        <f t="shared" si="22"/>
        <v>250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-7</v>
      </c>
      <c r="N87" s="5">
        <f t="shared" si="21"/>
        <v>0</v>
      </c>
      <c r="O87" s="10">
        <f t="shared" si="27"/>
        <v>12.5</v>
      </c>
      <c r="P87" s="5">
        <f t="shared" si="22"/>
        <v>250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-7</v>
      </c>
      <c r="N88" s="5">
        <f t="shared" si="21"/>
        <v>0</v>
      </c>
      <c r="O88" s="10">
        <f t="shared" si="27"/>
        <v>12.5</v>
      </c>
      <c r="P88" s="5">
        <f t="shared" si="22"/>
        <v>250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>
        <v>1</v>
      </c>
      <c r="E89"/>
      <c r="F89">
        <v>1</v>
      </c>
      <c r="G89">
        <v>1</v>
      </c>
      <c r="H89"/>
      <c r="I89">
        <v>1</v>
      </c>
      <c r="J89" s="9">
        <f t="shared" si="19"/>
        <v>1</v>
      </c>
      <c r="K89" s="9">
        <f t="shared" si="20"/>
        <v>-1</v>
      </c>
      <c r="L89" s="9">
        <f t="shared" si="25"/>
        <v>3</v>
      </c>
      <c r="M89" s="9">
        <f t="shared" si="26"/>
        <v>-8</v>
      </c>
      <c r="N89" s="5">
        <f t="shared" si="21"/>
        <v>0</v>
      </c>
      <c r="O89" s="10">
        <f t="shared" si="27"/>
        <v>12.5</v>
      </c>
      <c r="P89" s="5">
        <f t="shared" si="22"/>
        <v>250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>
        <v>1</v>
      </c>
      <c r="E90">
        <v>1</v>
      </c>
      <c r="F90">
        <v>2</v>
      </c>
      <c r="G90"/>
      <c r="H90">
        <v>2</v>
      </c>
      <c r="I90"/>
      <c r="J90" s="9">
        <f t="shared" si="19"/>
        <v>2</v>
      </c>
      <c r="K90" s="9">
        <f t="shared" si="20"/>
        <v>0</v>
      </c>
      <c r="L90" s="9">
        <f t="shared" si="25"/>
        <v>5</v>
      </c>
      <c r="M90" s="9">
        <f t="shared" si="26"/>
        <v>-8</v>
      </c>
      <c r="N90" s="5">
        <f t="shared" si="21"/>
        <v>-5</v>
      </c>
      <c r="O90" s="10">
        <f t="shared" si="27"/>
        <v>7.5</v>
      </c>
      <c r="P90" s="5">
        <f t="shared" si="22"/>
        <v>150</v>
      </c>
      <c r="Q90" s="9">
        <f t="shared" si="23"/>
        <v>2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>
        <v>1</v>
      </c>
      <c r="J91" s="9">
        <f t="shared" si="19"/>
        <v>0</v>
      </c>
      <c r="K91" s="9">
        <f t="shared" si="20"/>
        <v>0</v>
      </c>
      <c r="L91" s="9">
        <f t="shared" si="25"/>
        <v>5</v>
      </c>
      <c r="M91" s="9">
        <f t="shared" si="26"/>
        <v>-8</v>
      </c>
      <c r="N91" s="5">
        <f t="shared" si="21"/>
        <v>0</v>
      </c>
      <c r="O91" s="10">
        <f t="shared" si="27"/>
        <v>7.5</v>
      </c>
      <c r="P91" s="5">
        <f t="shared" si="22"/>
        <v>150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-8</v>
      </c>
      <c r="N92" s="5">
        <f t="shared" si="21"/>
        <v>0</v>
      </c>
      <c r="O92" s="10">
        <f t="shared" si="27"/>
        <v>7.5</v>
      </c>
      <c r="P92" s="5">
        <f t="shared" si="22"/>
        <v>150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-8</v>
      </c>
      <c r="N93" s="5">
        <f t="shared" si="21"/>
        <v>0</v>
      </c>
      <c r="O93" s="10">
        <f t="shared" si="27"/>
        <v>7.5</v>
      </c>
      <c r="P93" s="5">
        <f t="shared" si="22"/>
        <v>150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>
        <v>1</v>
      </c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4</v>
      </c>
      <c r="M94" s="9">
        <f t="shared" si="26"/>
        <v>-8</v>
      </c>
      <c r="N94" s="5">
        <f t="shared" si="21"/>
        <v>2.5</v>
      </c>
      <c r="O94" s="10">
        <f t="shared" si="27"/>
        <v>10</v>
      </c>
      <c r="P94" s="5">
        <f t="shared" si="22"/>
        <v>200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-8</v>
      </c>
      <c r="N95" s="5">
        <f t="shared" si="21"/>
        <v>0</v>
      </c>
      <c r="O95" s="10">
        <f t="shared" si="27"/>
        <v>10</v>
      </c>
      <c r="P95" s="5">
        <f t="shared" si="22"/>
        <v>200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-8</v>
      </c>
      <c r="N96" s="5">
        <f t="shared" si="21"/>
        <v>0</v>
      </c>
      <c r="O96" s="10">
        <f t="shared" si="27"/>
        <v>10</v>
      </c>
      <c r="P96" s="5">
        <f t="shared" si="22"/>
        <v>200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>
        <v>1</v>
      </c>
      <c r="G97"/>
      <c r="H97">
        <v>1</v>
      </c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-8</v>
      </c>
      <c r="N97" s="5">
        <f t="shared" si="21"/>
        <v>0</v>
      </c>
      <c r="O97" s="10">
        <f t="shared" si="27"/>
        <v>10</v>
      </c>
      <c r="P97" s="5">
        <f t="shared" si="22"/>
        <v>200</v>
      </c>
      <c r="Q97" s="9">
        <f t="shared" si="23"/>
        <v>1</v>
      </c>
      <c r="R97" s="9">
        <f t="shared" si="24"/>
        <v>1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-8</v>
      </c>
      <c r="N98" s="5">
        <f t="shared" si="21"/>
        <v>0</v>
      </c>
      <c r="O98" s="10">
        <f t="shared" si="27"/>
        <v>10</v>
      </c>
      <c r="P98" s="5">
        <f t="shared" si="22"/>
        <v>200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-8</v>
      </c>
      <c r="N99" s="5">
        <f t="shared" si="21"/>
        <v>0</v>
      </c>
      <c r="O99" s="10">
        <f t="shared" si="27"/>
        <v>10</v>
      </c>
      <c r="P99" s="5">
        <f t="shared" si="22"/>
        <v>200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-8</v>
      </c>
      <c r="N100" s="5">
        <f t="shared" si="21"/>
        <v>0</v>
      </c>
      <c r="O100" s="10">
        <f t="shared" si="27"/>
        <v>10</v>
      </c>
      <c r="P100" s="5">
        <f>O100*100/$N$103</f>
        <v>200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>
        <v>1</v>
      </c>
      <c r="F101"/>
      <c r="G101" s="11"/>
      <c r="H101" s="11"/>
      <c r="I101" s="11">
        <v>1</v>
      </c>
      <c r="J101" s="9">
        <f t="shared" si="19"/>
        <v>1</v>
      </c>
      <c r="K101" s="9">
        <f t="shared" si="20"/>
        <v>1</v>
      </c>
      <c r="L101" s="9">
        <f t="shared" si="25"/>
        <v>5</v>
      </c>
      <c r="M101" s="9">
        <f t="shared" si="26"/>
        <v>-7</v>
      </c>
      <c r="N101" s="5">
        <f t="shared" si="21"/>
        <v>-5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15</v>
      </c>
      <c r="E103" s="9">
        <f t="shared" si="28"/>
        <v>4</v>
      </c>
      <c r="F103" s="9">
        <f t="shared" si="28"/>
        <v>11</v>
      </c>
      <c r="G103" s="9">
        <f t="shared" si="28"/>
        <v>11</v>
      </c>
      <c r="H103" s="9">
        <f t="shared" si="28"/>
        <v>8</v>
      </c>
      <c r="I103" s="9">
        <f t="shared" si="28"/>
        <v>7</v>
      </c>
      <c r="J103" s="9">
        <f t="shared" si="28"/>
        <v>5</v>
      </c>
      <c r="K103" s="9">
        <f t="shared" si="28"/>
        <v>-7</v>
      </c>
      <c r="N103" s="5">
        <f>SUM(N4:N101)</f>
        <v>5</v>
      </c>
      <c r="Q103" s="10">
        <f>SUM(Q4:Q101)</f>
        <v>36</v>
      </c>
      <c r="R103" s="10">
        <f>SUM(R4:R101)</f>
        <v>34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7" sqref="I9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-4.4</v>
      </c>
      <c r="AA4" s="5">
        <f aca="true" t="shared" si="6" ref="AA4:AA17">Z4*100/$Z$18</f>
        <v>-40</v>
      </c>
      <c r="AB4" s="10">
        <f>SUM(Q4:Q10)+SUM(R4:R10)</f>
        <v>4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40</v>
      </c>
      <c r="W5"/>
      <c r="X5"/>
      <c r="Y5" s="1" t="s">
        <v>30</v>
      </c>
      <c r="Z5" s="10">
        <f>SUM(N11:N17)</f>
        <v>3.3000000000000003</v>
      </c>
      <c r="AA5" s="5">
        <f t="shared" si="6"/>
        <v>29.999999999999996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1.1</v>
      </c>
      <c r="AA6" s="5">
        <f t="shared" si="6"/>
        <v>10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44.44444444444444</v>
      </c>
      <c r="W7"/>
      <c r="Y7" s="1" t="s">
        <v>34</v>
      </c>
      <c r="Z7" s="10">
        <f>SUM(N25:N31)</f>
        <v>-1.1</v>
      </c>
      <c r="AA7" s="5">
        <f t="shared" si="6"/>
        <v>-10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2</v>
      </c>
      <c r="M8" s="9">
        <f t="shared" si="8"/>
        <v>0</v>
      </c>
      <c r="N8" s="5">
        <f t="shared" si="2"/>
        <v>-2.2</v>
      </c>
      <c r="O8" s="10">
        <f t="shared" si="9"/>
        <v>-2.2</v>
      </c>
      <c r="P8" s="5">
        <f t="shared" si="3"/>
        <v>-20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4.4</v>
      </c>
      <c r="AA8" s="5">
        <f t="shared" si="6"/>
        <v>40</v>
      </c>
      <c r="AB8" s="10">
        <f>SUM(Q32:Q38)+SUM(R32:R38)</f>
        <v>10</v>
      </c>
      <c r="AC8" s="10">
        <f>100*SUM(R32:R38)/AB8</f>
        <v>30</v>
      </c>
    </row>
    <row r="9" spans="1:29" ht="15">
      <c r="A9" s="12">
        <v>32752</v>
      </c>
      <c r="B9"/>
      <c r="C9"/>
      <c r="D9">
        <v>2</v>
      </c>
      <c r="E9"/>
      <c r="F9"/>
      <c r="G9"/>
      <c r="H9"/>
      <c r="I9"/>
      <c r="J9" s="9">
        <f t="shared" si="0"/>
        <v>2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-2.2</v>
      </c>
      <c r="O9" s="10">
        <f t="shared" si="9"/>
        <v>-4.4</v>
      </c>
      <c r="P9" s="5">
        <f t="shared" si="3"/>
        <v>-40</v>
      </c>
      <c r="Q9" s="9">
        <f t="shared" si="4"/>
        <v>0</v>
      </c>
      <c r="R9" s="9">
        <f t="shared" si="5"/>
        <v>2</v>
      </c>
      <c r="T9" s="8" t="s">
        <v>36</v>
      </c>
      <c r="V9" s="5"/>
      <c r="W9"/>
      <c r="Y9" s="1" t="s">
        <v>37</v>
      </c>
      <c r="Z9" s="10">
        <f>SUM(N39:N45)</f>
        <v>-5.5</v>
      </c>
      <c r="AA9" s="5">
        <f t="shared" si="6"/>
        <v>-49.99999999999999</v>
      </c>
      <c r="AB9" s="10">
        <f>SUM(Q39:Q45)+SUM(R39:R45)</f>
        <v>11</v>
      </c>
      <c r="AC9" s="10">
        <f>100*SUM(R39:R45)/AB9</f>
        <v>72.72727272727273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4</v>
      </c>
      <c r="M10" s="9">
        <f t="shared" si="8"/>
        <v>0</v>
      </c>
      <c r="N10" s="5">
        <f t="shared" si="2"/>
        <v>0</v>
      </c>
      <c r="O10" s="10">
        <f t="shared" si="9"/>
        <v>-4.4</v>
      </c>
      <c r="P10" s="5">
        <f t="shared" si="3"/>
        <v>-40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32.25806451612903</v>
      </c>
      <c r="W10"/>
      <c r="X10" s="8" t="s">
        <v>38</v>
      </c>
      <c r="Z10" s="10">
        <f>SUM(N46:N52)</f>
        <v>-1.1</v>
      </c>
      <c r="AA10" s="5">
        <f t="shared" si="6"/>
        <v>-10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>
        <v>2</v>
      </c>
      <c r="G11">
        <v>1</v>
      </c>
      <c r="H11"/>
      <c r="I11"/>
      <c r="J11" s="9">
        <f t="shared" si="0"/>
        <v>0</v>
      </c>
      <c r="K11" s="9">
        <f t="shared" si="1"/>
        <v>-3</v>
      </c>
      <c r="L11" s="9">
        <f t="shared" si="7"/>
        <v>4</v>
      </c>
      <c r="M11" s="9">
        <f t="shared" si="8"/>
        <v>-3</v>
      </c>
      <c r="N11" s="5">
        <f t="shared" si="2"/>
        <v>3.3000000000000003</v>
      </c>
      <c r="O11" s="10">
        <f t="shared" si="9"/>
        <v>-1.1</v>
      </c>
      <c r="P11" s="5">
        <f t="shared" si="3"/>
        <v>-10</v>
      </c>
      <c r="Q11" s="9">
        <f t="shared" si="4"/>
        <v>3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44.44444444444444</v>
      </c>
      <c r="W11"/>
      <c r="Y11" s="8" t="s">
        <v>40</v>
      </c>
      <c r="Z11" s="10">
        <f>SUM(N53:N59)</f>
        <v>3.3000000000000003</v>
      </c>
      <c r="AA11" s="5">
        <f t="shared" si="6"/>
        <v>29.999999999999996</v>
      </c>
      <c r="AB11" s="10">
        <f>SUM(Q53:Q59)+SUM(R53:R59)</f>
        <v>5</v>
      </c>
      <c r="AC11" s="10">
        <f>100*SUM(R53:R59)/AB11</f>
        <v>20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4</v>
      </c>
      <c r="M12" s="9">
        <f t="shared" si="8"/>
        <v>-4</v>
      </c>
      <c r="N12" s="5">
        <f t="shared" si="2"/>
        <v>1.1</v>
      </c>
      <c r="O12" s="10">
        <f t="shared" si="9"/>
        <v>0</v>
      </c>
      <c r="P12" s="5">
        <f t="shared" si="3"/>
        <v>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35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>
        <v>1</v>
      </c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1.1</v>
      </c>
      <c r="O13" s="10">
        <f t="shared" si="9"/>
        <v>1.1</v>
      </c>
      <c r="P13" s="5">
        <f t="shared" si="3"/>
        <v>10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3.3000000000000003</v>
      </c>
      <c r="AA13" s="5">
        <f t="shared" si="6"/>
        <v>29.999999999999996</v>
      </c>
      <c r="AB13" s="10">
        <f>SUM(Q67:Q73)+SUM(R67:R73)</f>
        <v>3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>
        <v>1</v>
      </c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8"/>
        <v>-3</v>
      </c>
      <c r="N14" s="5">
        <f t="shared" si="2"/>
        <v>-2.2</v>
      </c>
      <c r="O14" s="10">
        <f t="shared" si="9"/>
        <v>-1.1</v>
      </c>
      <c r="P14" s="5">
        <f t="shared" si="3"/>
        <v>-10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4.4</v>
      </c>
      <c r="AA14" s="5">
        <f t="shared" si="6"/>
        <v>40</v>
      </c>
      <c r="AB14" s="10">
        <f>SUM(Q74:Q80)+SUM(R74:R80)</f>
        <v>12</v>
      </c>
      <c r="AC14" s="10">
        <f>100*SUM(R74:R80)/AB14</f>
        <v>33.333333333333336</v>
      </c>
    </row>
    <row r="15" spans="1:29" ht="15">
      <c r="A15" s="12">
        <v>32758</v>
      </c>
      <c r="B15">
        <v>1</v>
      </c>
      <c r="C15"/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3</v>
      </c>
      <c r="M15" s="9">
        <f t="shared" si="8"/>
        <v>-3</v>
      </c>
      <c r="N15" s="5">
        <f t="shared" si="2"/>
        <v>1.1</v>
      </c>
      <c r="O15" s="10">
        <f t="shared" si="9"/>
        <v>0</v>
      </c>
      <c r="P15" s="5">
        <f t="shared" si="3"/>
        <v>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4.4</v>
      </c>
      <c r="AA15" s="5">
        <f t="shared" si="6"/>
        <v>40</v>
      </c>
      <c r="AB15" s="10">
        <f>SUM(Q81:Q87)+SUM(R81:R87)</f>
        <v>14</v>
      </c>
      <c r="AC15" s="10">
        <f>100*SUM(R81:R87)/AB15</f>
        <v>35.714285714285715</v>
      </c>
    </row>
    <row r="16" spans="1:29" ht="15">
      <c r="A16" s="12">
        <v>32759</v>
      </c>
      <c r="B16"/>
      <c r="C16"/>
      <c r="D16">
        <v>1</v>
      </c>
      <c r="E16"/>
      <c r="F16"/>
      <c r="G16">
        <v>1</v>
      </c>
      <c r="H16"/>
      <c r="I16"/>
      <c r="J16" s="9">
        <f t="shared" si="0"/>
        <v>1</v>
      </c>
      <c r="K16" s="9">
        <f t="shared" si="1"/>
        <v>-1</v>
      </c>
      <c r="L16" s="9">
        <f t="shared" si="7"/>
        <v>4</v>
      </c>
      <c r="M16" s="9">
        <f t="shared" si="8"/>
        <v>-4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6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-4</v>
      </c>
      <c r="N17" s="5">
        <f t="shared" si="2"/>
        <v>-1.1</v>
      </c>
      <c r="O17" s="10">
        <f t="shared" si="9"/>
        <v>-1.1</v>
      </c>
      <c r="P17" s="5">
        <f t="shared" si="3"/>
        <v>-10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-1.1</v>
      </c>
      <c r="AA17" s="5">
        <f t="shared" si="6"/>
        <v>-10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-4</v>
      </c>
      <c r="N18" s="5">
        <f t="shared" si="2"/>
        <v>0</v>
      </c>
      <c r="O18" s="10">
        <f t="shared" si="9"/>
        <v>-1.1</v>
      </c>
      <c r="P18" s="5">
        <f t="shared" si="3"/>
        <v>-10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>
        <v>1</v>
      </c>
      <c r="F19"/>
      <c r="G19"/>
      <c r="H19"/>
      <c r="I19"/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8"/>
        <v>-4</v>
      </c>
      <c r="N19" s="5">
        <f t="shared" si="2"/>
        <v>-1.1</v>
      </c>
      <c r="O19" s="10">
        <f t="shared" si="9"/>
        <v>-2.2</v>
      </c>
      <c r="P19" s="5">
        <f t="shared" si="3"/>
        <v>-20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8"/>
        <v>-4</v>
      </c>
      <c r="N20" s="5">
        <f t="shared" si="2"/>
        <v>-1.1</v>
      </c>
      <c r="O20" s="10">
        <f t="shared" si="9"/>
        <v>-3.3000000000000003</v>
      </c>
      <c r="P20" s="5">
        <f t="shared" si="3"/>
        <v>-29.999999999999996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</v>
      </c>
      <c r="M21" s="9">
        <f t="shared" si="8"/>
        <v>-4</v>
      </c>
      <c r="N21" s="5">
        <f t="shared" si="2"/>
        <v>0</v>
      </c>
      <c r="O21" s="10">
        <f t="shared" si="9"/>
        <v>-3.3000000000000003</v>
      </c>
      <c r="P21" s="5">
        <f t="shared" si="3"/>
        <v>-29.999999999999996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8"/>
        <v>-4</v>
      </c>
      <c r="N22" s="5">
        <f t="shared" si="2"/>
        <v>0</v>
      </c>
      <c r="O22" s="10">
        <f t="shared" si="9"/>
        <v>-3.3000000000000003</v>
      </c>
      <c r="P22" s="5">
        <f t="shared" si="3"/>
        <v>-29.999999999999996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>
        <v>1</v>
      </c>
      <c r="C23" s="11"/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6</v>
      </c>
      <c r="M23" s="9">
        <f t="shared" si="8"/>
        <v>-4</v>
      </c>
      <c r="N23" s="5">
        <f t="shared" si="2"/>
        <v>1.1</v>
      </c>
      <c r="O23" s="10">
        <f t="shared" si="9"/>
        <v>-2.2</v>
      </c>
      <c r="P23" s="5">
        <f t="shared" si="3"/>
        <v>-20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>
        <v>1</v>
      </c>
      <c r="G24"/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5</v>
      </c>
      <c r="M24" s="9">
        <f t="shared" si="8"/>
        <v>-5</v>
      </c>
      <c r="N24" s="5">
        <f t="shared" si="2"/>
        <v>2.2</v>
      </c>
      <c r="O24" s="10">
        <f t="shared" si="9"/>
        <v>0</v>
      </c>
      <c r="P24" s="5">
        <f t="shared" si="3"/>
        <v>0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5</v>
      </c>
      <c r="M25" s="9">
        <f t="shared" si="8"/>
        <v>-5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>
        <v>1</v>
      </c>
      <c r="G26" s="11"/>
      <c r="H26" s="11"/>
      <c r="I26" s="11"/>
      <c r="J26" s="9">
        <f t="shared" si="0"/>
        <v>0</v>
      </c>
      <c r="K26" s="9">
        <f t="shared" si="1"/>
        <v>-1</v>
      </c>
      <c r="L26" s="9">
        <f t="shared" si="7"/>
        <v>5</v>
      </c>
      <c r="M26" s="9">
        <f t="shared" si="8"/>
        <v>-6</v>
      </c>
      <c r="N26" s="5">
        <f t="shared" si="2"/>
        <v>1.1</v>
      </c>
      <c r="O26" s="10">
        <f t="shared" si="9"/>
        <v>1.1</v>
      </c>
      <c r="P26" s="5">
        <f t="shared" si="3"/>
        <v>10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>
        <v>1</v>
      </c>
      <c r="J27" s="9">
        <f t="shared" si="0"/>
        <v>0</v>
      </c>
      <c r="K27" s="9">
        <f t="shared" si="1"/>
        <v>1</v>
      </c>
      <c r="L27" s="9">
        <f t="shared" si="7"/>
        <v>5</v>
      </c>
      <c r="M27" s="9">
        <f t="shared" si="8"/>
        <v>-5</v>
      </c>
      <c r="N27" s="5">
        <f t="shared" si="2"/>
        <v>-1.1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-5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6</v>
      </c>
      <c r="M29" s="9">
        <f t="shared" si="8"/>
        <v>-5</v>
      </c>
      <c r="N29" s="5">
        <f t="shared" si="2"/>
        <v>-1.1</v>
      </c>
      <c r="O29" s="10">
        <f t="shared" si="9"/>
        <v>-1.1</v>
      </c>
      <c r="P29" s="5">
        <f t="shared" si="3"/>
        <v>-10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-5</v>
      </c>
      <c r="N30" s="5">
        <f t="shared" si="2"/>
        <v>0</v>
      </c>
      <c r="O30" s="10">
        <f t="shared" si="9"/>
        <v>-1.1</v>
      </c>
      <c r="P30" s="5">
        <f t="shared" si="3"/>
        <v>-10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-5</v>
      </c>
      <c r="N31" s="5">
        <f t="shared" si="2"/>
        <v>0</v>
      </c>
      <c r="O31" s="10">
        <f t="shared" si="9"/>
        <v>-1.1</v>
      </c>
      <c r="P31" s="5">
        <f t="shared" si="3"/>
        <v>-10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>
        <v>1</v>
      </c>
      <c r="C32"/>
      <c r="D32"/>
      <c r="E32"/>
      <c r="F32"/>
      <c r="G32"/>
      <c r="H32"/>
      <c r="I32"/>
      <c r="J32" s="9">
        <f t="shared" si="0"/>
        <v>-1</v>
      </c>
      <c r="K32" s="9">
        <f t="shared" si="1"/>
        <v>0</v>
      </c>
      <c r="L32" s="9">
        <f t="shared" si="7"/>
        <v>5</v>
      </c>
      <c r="M32" s="9">
        <f t="shared" si="8"/>
        <v>-5</v>
      </c>
      <c r="N32" s="5">
        <f t="shared" si="2"/>
        <v>1.1</v>
      </c>
      <c r="O32" s="10">
        <f t="shared" si="9"/>
        <v>0</v>
      </c>
      <c r="P32" s="5">
        <f t="shared" si="3"/>
        <v>0</v>
      </c>
      <c r="Q32" s="9">
        <f t="shared" si="4"/>
        <v>1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-5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1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-5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1</v>
      </c>
      <c r="D35">
        <v>1</v>
      </c>
      <c r="E35"/>
      <c r="F35"/>
      <c r="G35">
        <v>1</v>
      </c>
      <c r="H35"/>
      <c r="I35"/>
      <c r="J35" s="9">
        <f t="shared" si="0"/>
        <v>0</v>
      </c>
      <c r="K35" s="9">
        <f t="shared" si="1"/>
        <v>-1</v>
      </c>
      <c r="L35" s="9">
        <f t="shared" si="7"/>
        <v>5</v>
      </c>
      <c r="M35" s="9">
        <f t="shared" si="8"/>
        <v>-6</v>
      </c>
      <c r="N35" s="5">
        <f t="shared" si="2"/>
        <v>1.1</v>
      </c>
      <c r="O35" s="10">
        <f t="shared" si="9"/>
        <v>1.1</v>
      </c>
      <c r="P35" s="5">
        <f t="shared" si="3"/>
        <v>10</v>
      </c>
      <c r="Q35" s="9">
        <f t="shared" si="4"/>
        <v>2</v>
      </c>
      <c r="R35" s="9">
        <f t="shared" si="5"/>
        <v>1</v>
      </c>
    </row>
    <row r="36" spans="1:18" ht="15">
      <c r="A36" s="12">
        <v>32779</v>
      </c>
      <c r="B36"/>
      <c r="C36">
        <v>2</v>
      </c>
      <c r="D36"/>
      <c r="E36">
        <v>1</v>
      </c>
      <c r="F36"/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-6</v>
      </c>
      <c r="N36" s="5">
        <f aca="true" t="shared" si="12" ref="N36:N67">(+J36+K36)*($J$103/($J$103+$K$103))</f>
        <v>1.1</v>
      </c>
      <c r="O36" s="10">
        <f t="shared" si="9"/>
        <v>2.2</v>
      </c>
      <c r="P36" s="5">
        <f aca="true" t="shared" si="13" ref="P36:P67">O36*100/$N$103</f>
        <v>20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/>
      <c r="D37"/>
      <c r="E37"/>
      <c r="F37"/>
      <c r="G37"/>
      <c r="H37"/>
      <c r="I37"/>
      <c r="J37" s="9">
        <f t="shared" si="10"/>
        <v>-1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-6</v>
      </c>
      <c r="N37" s="5">
        <f t="shared" si="12"/>
        <v>1.1</v>
      </c>
      <c r="O37" s="10">
        <f aca="true" t="shared" si="18" ref="O37:O68">O36+N37</f>
        <v>3.3000000000000003</v>
      </c>
      <c r="P37" s="5">
        <f t="shared" si="13"/>
        <v>29.999999999999996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</v>
      </c>
      <c r="M38" s="9">
        <f t="shared" si="17"/>
        <v>-6</v>
      </c>
      <c r="N38" s="5">
        <f t="shared" si="12"/>
        <v>0</v>
      </c>
      <c r="O38" s="10">
        <f t="shared" si="18"/>
        <v>3.3000000000000003</v>
      </c>
      <c r="P38" s="5">
        <f t="shared" si="13"/>
        <v>29.999999999999996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2</v>
      </c>
      <c r="E39"/>
      <c r="F39">
        <v>2</v>
      </c>
      <c r="G39"/>
      <c r="H39"/>
      <c r="I39"/>
      <c r="J39" s="9">
        <f t="shared" si="10"/>
        <v>2</v>
      </c>
      <c r="K39" s="9">
        <f t="shared" si="11"/>
        <v>-2</v>
      </c>
      <c r="L39" s="9">
        <f t="shared" si="16"/>
        <v>5</v>
      </c>
      <c r="M39" s="9">
        <f t="shared" si="17"/>
        <v>-8</v>
      </c>
      <c r="N39" s="5">
        <f t="shared" si="12"/>
        <v>0</v>
      </c>
      <c r="O39" s="10">
        <f t="shared" si="18"/>
        <v>3.3000000000000003</v>
      </c>
      <c r="P39" s="5">
        <f t="shared" si="13"/>
        <v>29.999999999999996</v>
      </c>
      <c r="Q39" s="9">
        <f t="shared" si="14"/>
        <v>2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>
        <v>1</v>
      </c>
      <c r="C40"/>
      <c r="D40">
        <v>1</v>
      </c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-8</v>
      </c>
      <c r="N40" s="5">
        <f t="shared" si="12"/>
        <v>0</v>
      </c>
      <c r="O40" s="10">
        <f t="shared" si="18"/>
        <v>3.3000000000000003</v>
      </c>
      <c r="P40" s="5">
        <f t="shared" si="13"/>
        <v>29.999999999999996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7</v>
      </c>
      <c r="M41" s="9">
        <f t="shared" si="17"/>
        <v>-8</v>
      </c>
      <c r="N41" s="5">
        <f t="shared" si="12"/>
        <v>-2.2</v>
      </c>
      <c r="O41" s="10">
        <f t="shared" si="18"/>
        <v>1.1</v>
      </c>
      <c r="P41" s="5">
        <f t="shared" si="13"/>
        <v>10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>
        <v>1</v>
      </c>
      <c r="F42"/>
      <c r="G42"/>
      <c r="H42"/>
      <c r="I42" s="11"/>
      <c r="J42" s="9">
        <f t="shared" si="10"/>
        <v>1</v>
      </c>
      <c r="K42" s="9">
        <f t="shared" si="11"/>
        <v>0</v>
      </c>
      <c r="L42" s="9">
        <f t="shared" si="16"/>
        <v>8</v>
      </c>
      <c r="M42" s="9">
        <f t="shared" si="17"/>
        <v>-8</v>
      </c>
      <c r="N42" s="5">
        <f t="shared" si="12"/>
        <v>-1.1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-8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-8</v>
      </c>
      <c r="N44" s="5">
        <f t="shared" si="12"/>
        <v>-2.2</v>
      </c>
      <c r="O44" s="10">
        <f t="shared" si="18"/>
        <v>-2.2</v>
      </c>
      <c r="P44" s="5">
        <f t="shared" si="13"/>
        <v>-20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-8</v>
      </c>
      <c r="N45" s="5">
        <f t="shared" si="12"/>
        <v>0</v>
      </c>
      <c r="O45" s="10">
        <f t="shared" si="18"/>
        <v>-2.2</v>
      </c>
      <c r="P45" s="5">
        <f t="shared" si="13"/>
        <v>-20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-8</v>
      </c>
      <c r="N46" s="5">
        <f t="shared" si="12"/>
        <v>0</v>
      </c>
      <c r="O46" s="10">
        <f t="shared" si="18"/>
        <v>-2.2</v>
      </c>
      <c r="P46" s="5">
        <f t="shared" si="13"/>
        <v>-20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-8</v>
      </c>
      <c r="N47" s="5">
        <f t="shared" si="12"/>
        <v>0</v>
      </c>
      <c r="O47" s="10">
        <f t="shared" si="18"/>
        <v>-2.2</v>
      </c>
      <c r="P47" s="5">
        <f t="shared" si="13"/>
        <v>-20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-8</v>
      </c>
      <c r="N48" s="5">
        <f t="shared" si="12"/>
        <v>-1.1</v>
      </c>
      <c r="O48" s="10">
        <f t="shared" si="18"/>
        <v>-3.3000000000000003</v>
      </c>
      <c r="P48" s="5">
        <f t="shared" si="13"/>
        <v>-29.999999999999996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-8</v>
      </c>
      <c r="N49" s="5">
        <f t="shared" si="12"/>
        <v>0</v>
      </c>
      <c r="O49" s="10">
        <f t="shared" si="18"/>
        <v>-3.3000000000000003</v>
      </c>
      <c r="P49" s="5">
        <f t="shared" si="13"/>
        <v>-29.999999999999996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-8</v>
      </c>
      <c r="N50" s="5">
        <f t="shared" si="12"/>
        <v>0</v>
      </c>
      <c r="O50" s="10">
        <f t="shared" si="18"/>
        <v>-3.3000000000000003</v>
      </c>
      <c r="P50" s="5">
        <f t="shared" si="13"/>
        <v>-29.999999999999996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-8</v>
      </c>
      <c r="N51" s="5">
        <f t="shared" si="12"/>
        <v>0</v>
      </c>
      <c r="O51" s="10">
        <f t="shared" si="18"/>
        <v>-3.3000000000000003</v>
      </c>
      <c r="P51" s="5">
        <f t="shared" si="13"/>
        <v>-29.999999999999996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11</v>
      </c>
      <c r="M52" s="9">
        <f t="shared" si="17"/>
        <v>-8</v>
      </c>
      <c r="N52" s="5">
        <f t="shared" si="12"/>
        <v>0</v>
      </c>
      <c r="O52" s="10">
        <f t="shared" si="18"/>
        <v>-3.3000000000000003</v>
      </c>
      <c r="P52" s="5">
        <f t="shared" si="13"/>
        <v>-29.999999999999996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11</v>
      </c>
      <c r="M53" s="9">
        <f t="shared" si="17"/>
        <v>-8</v>
      </c>
      <c r="N53" s="5">
        <f t="shared" si="12"/>
        <v>0</v>
      </c>
      <c r="O53" s="10">
        <f t="shared" si="18"/>
        <v>-3.3000000000000003</v>
      </c>
      <c r="P53" s="5">
        <f t="shared" si="13"/>
        <v>-29.999999999999996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11</v>
      </c>
      <c r="M54" s="9">
        <f t="shared" si="17"/>
        <v>-8</v>
      </c>
      <c r="N54" s="5">
        <f t="shared" si="12"/>
        <v>0</v>
      </c>
      <c r="O54" s="10">
        <f t="shared" si="18"/>
        <v>-3.3000000000000003</v>
      </c>
      <c r="P54" s="5">
        <f t="shared" si="13"/>
        <v>-29.999999999999996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12</v>
      </c>
      <c r="M55" s="9">
        <f t="shared" si="17"/>
        <v>-8</v>
      </c>
      <c r="N55" s="5">
        <f t="shared" si="12"/>
        <v>-1.1</v>
      </c>
      <c r="O55" s="10">
        <f t="shared" si="18"/>
        <v>-4.4</v>
      </c>
      <c r="P55" s="5">
        <f t="shared" si="13"/>
        <v>-40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12</v>
      </c>
      <c r="M56" s="9">
        <f t="shared" si="17"/>
        <v>-8</v>
      </c>
      <c r="N56" s="5">
        <f t="shared" si="12"/>
        <v>0</v>
      </c>
      <c r="O56" s="10">
        <f t="shared" si="18"/>
        <v>-4.4</v>
      </c>
      <c r="P56" s="5">
        <f t="shared" si="13"/>
        <v>-40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12</v>
      </c>
      <c r="M57" s="9">
        <f t="shared" si="17"/>
        <v>-8</v>
      </c>
      <c r="N57" s="5">
        <f t="shared" si="12"/>
        <v>0</v>
      </c>
      <c r="O57" s="10">
        <f t="shared" si="18"/>
        <v>-4.4</v>
      </c>
      <c r="P57" s="5">
        <f t="shared" si="13"/>
        <v>-40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11</v>
      </c>
      <c r="M58" s="9">
        <f t="shared" si="17"/>
        <v>-8</v>
      </c>
      <c r="N58" s="5">
        <f t="shared" si="12"/>
        <v>1.1</v>
      </c>
      <c r="O58" s="10">
        <f t="shared" si="18"/>
        <v>-3.3000000000000003</v>
      </c>
      <c r="P58" s="5">
        <f t="shared" si="13"/>
        <v>-29.999999999999996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>
        <v>1</v>
      </c>
      <c r="G59">
        <v>1</v>
      </c>
      <c r="H59"/>
      <c r="I59"/>
      <c r="J59" s="9">
        <f t="shared" si="10"/>
        <v>-1</v>
      </c>
      <c r="K59" s="9">
        <f t="shared" si="11"/>
        <v>-2</v>
      </c>
      <c r="L59" s="9">
        <f t="shared" si="16"/>
        <v>10</v>
      </c>
      <c r="M59" s="9">
        <f t="shared" si="17"/>
        <v>-10</v>
      </c>
      <c r="N59" s="5">
        <f t="shared" si="12"/>
        <v>3.3000000000000003</v>
      </c>
      <c r="O59" s="10">
        <f t="shared" si="18"/>
        <v>0</v>
      </c>
      <c r="P59" s="5">
        <f t="shared" si="13"/>
        <v>0</v>
      </c>
      <c r="Q59" s="9">
        <f t="shared" si="14"/>
        <v>3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10</v>
      </c>
      <c r="M60" s="9">
        <f t="shared" si="17"/>
        <v>-10</v>
      </c>
      <c r="N60" s="5">
        <f t="shared" si="12"/>
        <v>0</v>
      </c>
      <c r="O60" s="10">
        <f t="shared" si="18"/>
        <v>0</v>
      </c>
      <c r="P60" s="5">
        <f t="shared" si="13"/>
        <v>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10</v>
      </c>
      <c r="M61" s="9">
        <f t="shared" si="17"/>
        <v>-10</v>
      </c>
      <c r="N61" s="5">
        <f t="shared" si="12"/>
        <v>0</v>
      </c>
      <c r="O61" s="10">
        <f t="shared" si="18"/>
        <v>0</v>
      </c>
      <c r="P61" s="5">
        <f t="shared" si="13"/>
        <v>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10</v>
      </c>
      <c r="M62" s="9">
        <f t="shared" si="17"/>
        <v>-10</v>
      </c>
      <c r="N62" s="5">
        <f t="shared" si="12"/>
        <v>0</v>
      </c>
      <c r="O62" s="10">
        <f t="shared" si="18"/>
        <v>0</v>
      </c>
      <c r="P62" s="5">
        <f t="shared" si="13"/>
        <v>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10</v>
      </c>
      <c r="M63" s="9">
        <f t="shared" si="17"/>
        <v>-10</v>
      </c>
      <c r="N63" s="5">
        <f t="shared" si="12"/>
        <v>0</v>
      </c>
      <c r="O63" s="10">
        <f t="shared" si="18"/>
        <v>0</v>
      </c>
      <c r="P63" s="5">
        <f t="shared" si="13"/>
        <v>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10</v>
      </c>
      <c r="M64" s="9">
        <f t="shared" si="17"/>
        <v>-10</v>
      </c>
      <c r="N64" s="5">
        <f t="shared" si="12"/>
        <v>0</v>
      </c>
      <c r="O64" s="10">
        <f t="shared" si="18"/>
        <v>0</v>
      </c>
      <c r="P64" s="5">
        <f t="shared" si="13"/>
        <v>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10</v>
      </c>
      <c r="M65" s="9">
        <f t="shared" si="17"/>
        <v>-10</v>
      </c>
      <c r="N65" s="5">
        <f t="shared" si="12"/>
        <v>0</v>
      </c>
      <c r="O65" s="10">
        <f t="shared" si="18"/>
        <v>0</v>
      </c>
      <c r="P65" s="5">
        <f t="shared" si="13"/>
        <v>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10</v>
      </c>
      <c r="M66" s="9">
        <f t="shared" si="17"/>
        <v>-10</v>
      </c>
      <c r="N66" s="5">
        <f t="shared" si="12"/>
        <v>0</v>
      </c>
      <c r="O66" s="10">
        <f t="shared" si="18"/>
        <v>0</v>
      </c>
      <c r="P66" s="5">
        <f t="shared" si="13"/>
        <v>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10</v>
      </c>
      <c r="M67" s="9">
        <f t="shared" si="17"/>
        <v>-10</v>
      </c>
      <c r="N67" s="5">
        <f t="shared" si="12"/>
        <v>0</v>
      </c>
      <c r="O67" s="10">
        <f t="shared" si="18"/>
        <v>0</v>
      </c>
      <c r="P67" s="5">
        <f t="shared" si="13"/>
        <v>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/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-10</v>
      </c>
      <c r="N68" s="5">
        <f aca="true" t="shared" si="21" ref="N68:N101">(+J68+K68)*($J$103/($J$103+$K$103))</f>
        <v>1.1</v>
      </c>
      <c r="O68" s="10">
        <f t="shared" si="18"/>
        <v>1.1</v>
      </c>
      <c r="P68" s="5">
        <f aca="true" t="shared" si="22" ref="P68:P99">O68*100/$N$103</f>
        <v>10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-10</v>
      </c>
      <c r="N69" s="5">
        <f t="shared" si="21"/>
        <v>0</v>
      </c>
      <c r="O69" s="10">
        <f aca="true" t="shared" si="27" ref="O69:O100">O68+N69</f>
        <v>1.1</v>
      </c>
      <c r="P69" s="5">
        <f t="shared" si="22"/>
        <v>10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9</v>
      </c>
      <c r="M70" s="9">
        <f t="shared" si="26"/>
        <v>-11</v>
      </c>
      <c r="N70" s="5">
        <f t="shared" si="21"/>
        <v>1.1</v>
      </c>
      <c r="O70" s="10">
        <f t="shared" si="27"/>
        <v>2.2</v>
      </c>
      <c r="P70" s="5">
        <f t="shared" si="22"/>
        <v>20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/>
      <c r="I71"/>
      <c r="J71" s="9">
        <f t="shared" si="19"/>
        <v>-1</v>
      </c>
      <c r="K71" s="9">
        <f t="shared" si="20"/>
        <v>0</v>
      </c>
      <c r="L71" s="9">
        <f t="shared" si="25"/>
        <v>8</v>
      </c>
      <c r="M71" s="9">
        <f t="shared" si="26"/>
        <v>-11</v>
      </c>
      <c r="N71" s="5">
        <f t="shared" si="21"/>
        <v>1.1</v>
      </c>
      <c r="O71" s="10">
        <f t="shared" si="27"/>
        <v>3.3000000000000003</v>
      </c>
      <c r="P71" s="5">
        <f t="shared" si="22"/>
        <v>29.999999999999996</v>
      </c>
      <c r="Q71" s="9">
        <f t="shared" si="23"/>
        <v>1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-11</v>
      </c>
      <c r="N72" s="5">
        <f t="shared" si="21"/>
        <v>0</v>
      </c>
      <c r="O72" s="10">
        <f t="shared" si="27"/>
        <v>3.3000000000000003</v>
      </c>
      <c r="P72" s="5">
        <f t="shared" si="22"/>
        <v>29.999999999999996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-11</v>
      </c>
      <c r="N73" s="5">
        <f t="shared" si="21"/>
        <v>0</v>
      </c>
      <c r="O73" s="10">
        <f t="shared" si="27"/>
        <v>3.3000000000000003</v>
      </c>
      <c r="P73" s="5">
        <f t="shared" si="22"/>
        <v>29.999999999999996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-11</v>
      </c>
      <c r="N74" s="5">
        <f t="shared" si="21"/>
        <v>0</v>
      </c>
      <c r="O74" s="10">
        <f t="shared" si="27"/>
        <v>3.3000000000000003</v>
      </c>
      <c r="P74" s="5">
        <f t="shared" si="22"/>
        <v>29.999999999999996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8</v>
      </c>
      <c r="M75" s="9">
        <f t="shared" si="26"/>
        <v>-12</v>
      </c>
      <c r="N75" s="5">
        <f t="shared" si="21"/>
        <v>1.1</v>
      </c>
      <c r="O75" s="10">
        <f t="shared" si="27"/>
        <v>4.4</v>
      </c>
      <c r="P75" s="5">
        <f t="shared" si="22"/>
        <v>40</v>
      </c>
      <c r="Q75" s="9">
        <f t="shared" si="23"/>
        <v>1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8</v>
      </c>
      <c r="M76" s="9">
        <f t="shared" si="26"/>
        <v>-12</v>
      </c>
      <c r="N76" s="5">
        <f t="shared" si="21"/>
        <v>0</v>
      </c>
      <c r="O76" s="10">
        <f t="shared" si="27"/>
        <v>4.4</v>
      </c>
      <c r="P76" s="5">
        <f t="shared" si="22"/>
        <v>40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-12</v>
      </c>
      <c r="N77" s="5">
        <f t="shared" si="21"/>
        <v>0</v>
      </c>
      <c r="O77" s="10">
        <f t="shared" si="27"/>
        <v>4.4</v>
      </c>
      <c r="P77" s="5">
        <f t="shared" si="22"/>
        <v>40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>
        <v>5</v>
      </c>
      <c r="G78" s="11"/>
      <c r="H78" s="11">
        <v>1</v>
      </c>
      <c r="I78"/>
      <c r="J78" s="9">
        <f t="shared" si="19"/>
        <v>1</v>
      </c>
      <c r="K78" s="9">
        <f t="shared" si="20"/>
        <v>-4</v>
      </c>
      <c r="L78" s="9">
        <f t="shared" si="25"/>
        <v>9</v>
      </c>
      <c r="M78" s="9">
        <f t="shared" si="26"/>
        <v>-16</v>
      </c>
      <c r="N78" s="5">
        <f t="shared" si="21"/>
        <v>3.3000000000000003</v>
      </c>
      <c r="O78" s="10">
        <f t="shared" si="27"/>
        <v>7.700000000000001</v>
      </c>
      <c r="P78" s="5">
        <f t="shared" si="22"/>
        <v>70</v>
      </c>
      <c r="Q78" s="9">
        <f t="shared" si="23"/>
        <v>5</v>
      </c>
      <c r="R78" s="9">
        <f t="shared" si="24"/>
        <v>2</v>
      </c>
    </row>
    <row r="79" spans="1:18" ht="15">
      <c r="A79" s="12">
        <v>32822</v>
      </c>
      <c r="B79"/>
      <c r="C79"/>
      <c r="D79">
        <v>1</v>
      </c>
      <c r="E79"/>
      <c r="F79">
        <v>1</v>
      </c>
      <c r="G79">
        <v>1</v>
      </c>
      <c r="H79"/>
      <c r="I79">
        <v>1</v>
      </c>
      <c r="J79" s="9">
        <f t="shared" si="19"/>
        <v>1</v>
      </c>
      <c r="K79" s="9">
        <f t="shared" si="20"/>
        <v>-1</v>
      </c>
      <c r="L79" s="9">
        <f t="shared" si="25"/>
        <v>10</v>
      </c>
      <c r="M79" s="9">
        <f t="shared" si="26"/>
        <v>-17</v>
      </c>
      <c r="N79" s="5">
        <f t="shared" si="21"/>
        <v>0</v>
      </c>
      <c r="O79" s="10">
        <f t="shared" si="27"/>
        <v>7.700000000000001</v>
      </c>
      <c r="P79" s="5">
        <f t="shared" si="22"/>
        <v>70</v>
      </c>
      <c r="Q79" s="9">
        <f t="shared" si="23"/>
        <v>2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-17</v>
      </c>
      <c r="N80" s="5">
        <f t="shared" si="21"/>
        <v>0</v>
      </c>
      <c r="O80" s="10">
        <f t="shared" si="27"/>
        <v>7.700000000000001</v>
      </c>
      <c r="P80" s="5">
        <f t="shared" si="22"/>
        <v>70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-17</v>
      </c>
      <c r="N81" s="5">
        <f t="shared" si="21"/>
        <v>0</v>
      </c>
      <c r="O81" s="10">
        <f t="shared" si="27"/>
        <v>7.700000000000001</v>
      </c>
      <c r="P81" s="5">
        <f t="shared" si="22"/>
        <v>70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10</v>
      </c>
      <c r="M82" s="9">
        <f t="shared" si="26"/>
        <v>-18</v>
      </c>
      <c r="N82" s="5">
        <f t="shared" si="21"/>
        <v>1.1</v>
      </c>
      <c r="O82" s="10">
        <f t="shared" si="27"/>
        <v>8.8</v>
      </c>
      <c r="P82" s="5">
        <f t="shared" si="22"/>
        <v>80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>
        <v>1</v>
      </c>
      <c r="G83"/>
      <c r="H83">
        <v>2</v>
      </c>
      <c r="I83"/>
      <c r="J83" s="9">
        <f t="shared" si="19"/>
        <v>-1</v>
      </c>
      <c r="K83" s="9">
        <f t="shared" si="20"/>
        <v>1</v>
      </c>
      <c r="L83" s="9">
        <f t="shared" si="25"/>
        <v>9</v>
      </c>
      <c r="M83" s="9">
        <f t="shared" si="26"/>
        <v>-17</v>
      </c>
      <c r="N83" s="5">
        <f t="shared" si="21"/>
        <v>0</v>
      </c>
      <c r="O83" s="10">
        <f t="shared" si="27"/>
        <v>8.8</v>
      </c>
      <c r="P83" s="5">
        <f t="shared" si="22"/>
        <v>80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>
        <v>1</v>
      </c>
      <c r="J84" s="9">
        <f t="shared" si="19"/>
        <v>0</v>
      </c>
      <c r="K84" s="9">
        <f t="shared" si="20"/>
        <v>1</v>
      </c>
      <c r="L84" s="9">
        <f t="shared" si="25"/>
        <v>9</v>
      </c>
      <c r="M84" s="9">
        <f t="shared" si="26"/>
        <v>-16</v>
      </c>
      <c r="N84" s="5">
        <f t="shared" si="21"/>
        <v>-1.1</v>
      </c>
      <c r="O84" s="10">
        <f t="shared" si="27"/>
        <v>7.700000000000001</v>
      </c>
      <c r="P84" s="5">
        <f t="shared" si="22"/>
        <v>70</v>
      </c>
      <c r="Q84" s="9">
        <f t="shared" si="23"/>
        <v>0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>
        <v>1</v>
      </c>
      <c r="G85"/>
      <c r="H85"/>
      <c r="I85"/>
      <c r="J85" s="9">
        <f t="shared" si="19"/>
        <v>0</v>
      </c>
      <c r="K85" s="9">
        <f t="shared" si="20"/>
        <v>-1</v>
      </c>
      <c r="L85" s="9">
        <f t="shared" si="25"/>
        <v>9</v>
      </c>
      <c r="M85" s="9">
        <f t="shared" si="26"/>
        <v>-17</v>
      </c>
      <c r="N85" s="5">
        <f t="shared" si="21"/>
        <v>1.1</v>
      </c>
      <c r="O85" s="10">
        <f t="shared" si="27"/>
        <v>8.8</v>
      </c>
      <c r="P85" s="5">
        <f t="shared" si="22"/>
        <v>80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-17</v>
      </c>
      <c r="N86" s="5">
        <f t="shared" si="21"/>
        <v>0</v>
      </c>
      <c r="O86" s="10">
        <f t="shared" si="27"/>
        <v>8.8</v>
      </c>
      <c r="P86" s="5">
        <f t="shared" si="22"/>
        <v>80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>
        <v>1</v>
      </c>
      <c r="D87" s="11">
        <v>1</v>
      </c>
      <c r="E87" s="11"/>
      <c r="F87" s="11">
        <v>2</v>
      </c>
      <c r="G87" s="11">
        <v>1</v>
      </c>
      <c r="H87" s="11">
        <v>1</v>
      </c>
      <c r="I87" s="11"/>
      <c r="J87" s="9">
        <f t="shared" si="19"/>
        <v>-1</v>
      </c>
      <c r="K87" s="9">
        <f t="shared" si="20"/>
        <v>-2</v>
      </c>
      <c r="L87" s="9">
        <f t="shared" si="25"/>
        <v>8</v>
      </c>
      <c r="M87" s="9">
        <f t="shared" si="26"/>
        <v>-19</v>
      </c>
      <c r="N87" s="5">
        <f t="shared" si="21"/>
        <v>3.3000000000000003</v>
      </c>
      <c r="O87" s="10">
        <f t="shared" si="27"/>
        <v>12.100000000000001</v>
      </c>
      <c r="P87" s="5">
        <f t="shared" si="22"/>
        <v>110</v>
      </c>
      <c r="Q87" s="9">
        <f t="shared" si="23"/>
        <v>5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-19</v>
      </c>
      <c r="N88" s="5">
        <f t="shared" si="21"/>
        <v>0</v>
      </c>
      <c r="O88" s="10">
        <f t="shared" si="27"/>
        <v>12.100000000000001</v>
      </c>
      <c r="P88" s="5">
        <f t="shared" si="22"/>
        <v>110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-19</v>
      </c>
      <c r="N89" s="5">
        <f t="shared" si="21"/>
        <v>0</v>
      </c>
      <c r="O89" s="10">
        <f t="shared" si="27"/>
        <v>12.100000000000001</v>
      </c>
      <c r="P89" s="5">
        <f t="shared" si="22"/>
        <v>110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-19</v>
      </c>
      <c r="N90" s="5">
        <f t="shared" si="21"/>
        <v>0</v>
      </c>
      <c r="O90" s="10">
        <f t="shared" si="27"/>
        <v>12.100000000000001</v>
      </c>
      <c r="P90" s="5">
        <f t="shared" si="22"/>
        <v>110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>
        <v>1</v>
      </c>
      <c r="D91"/>
      <c r="E91"/>
      <c r="F91"/>
      <c r="G91">
        <v>2</v>
      </c>
      <c r="H91"/>
      <c r="I91"/>
      <c r="J91" s="9">
        <f t="shared" si="19"/>
        <v>-1</v>
      </c>
      <c r="K91" s="9">
        <f t="shared" si="20"/>
        <v>-2</v>
      </c>
      <c r="L91" s="9">
        <f t="shared" si="25"/>
        <v>7</v>
      </c>
      <c r="M91" s="9">
        <f t="shared" si="26"/>
        <v>-21</v>
      </c>
      <c r="N91" s="5">
        <f t="shared" si="21"/>
        <v>3.3000000000000003</v>
      </c>
      <c r="O91" s="10">
        <f t="shared" si="27"/>
        <v>15.400000000000002</v>
      </c>
      <c r="P91" s="5">
        <f t="shared" si="22"/>
        <v>140</v>
      </c>
      <c r="Q91" s="9">
        <f t="shared" si="23"/>
        <v>3</v>
      </c>
      <c r="R91" s="9">
        <f t="shared" si="24"/>
        <v>0</v>
      </c>
    </row>
    <row r="92" spans="1:18" ht="15">
      <c r="A92" s="12">
        <v>32835</v>
      </c>
      <c r="B92"/>
      <c r="C92"/>
      <c r="D92">
        <v>2</v>
      </c>
      <c r="E92"/>
      <c r="F92"/>
      <c r="G92"/>
      <c r="H92"/>
      <c r="I92"/>
      <c r="J92" s="9">
        <f t="shared" si="19"/>
        <v>2</v>
      </c>
      <c r="K92" s="9">
        <f t="shared" si="20"/>
        <v>0</v>
      </c>
      <c r="L92" s="9">
        <f t="shared" si="25"/>
        <v>9</v>
      </c>
      <c r="M92" s="9">
        <f t="shared" si="26"/>
        <v>-21</v>
      </c>
      <c r="N92" s="5">
        <f t="shared" si="21"/>
        <v>-2.2</v>
      </c>
      <c r="O92" s="10">
        <f t="shared" si="27"/>
        <v>13.200000000000003</v>
      </c>
      <c r="P92" s="5">
        <f t="shared" si="22"/>
        <v>120</v>
      </c>
      <c r="Q92" s="9">
        <f t="shared" si="23"/>
        <v>0</v>
      </c>
      <c r="R92" s="9">
        <f t="shared" si="24"/>
        <v>2</v>
      </c>
    </row>
    <row r="93" spans="1:18" ht="15">
      <c r="A93" s="12">
        <v>32836</v>
      </c>
      <c r="B93"/>
      <c r="C93"/>
      <c r="D93">
        <v>1</v>
      </c>
      <c r="E93"/>
      <c r="F93"/>
      <c r="G93"/>
      <c r="H93"/>
      <c r="I93"/>
      <c r="J93" s="9">
        <f t="shared" si="19"/>
        <v>1</v>
      </c>
      <c r="K93" s="9">
        <f t="shared" si="20"/>
        <v>0</v>
      </c>
      <c r="L93" s="9">
        <f t="shared" si="25"/>
        <v>10</v>
      </c>
      <c r="M93" s="9">
        <f t="shared" si="26"/>
        <v>-21</v>
      </c>
      <c r="N93" s="5">
        <f t="shared" si="21"/>
        <v>-1.1</v>
      </c>
      <c r="O93" s="10">
        <f t="shared" si="27"/>
        <v>12.100000000000003</v>
      </c>
      <c r="P93" s="5">
        <f t="shared" si="22"/>
        <v>110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-21</v>
      </c>
      <c r="N94" s="5">
        <f t="shared" si="21"/>
        <v>0</v>
      </c>
      <c r="O94" s="10">
        <f t="shared" si="27"/>
        <v>12.100000000000003</v>
      </c>
      <c r="P94" s="5">
        <f t="shared" si="22"/>
        <v>110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>
        <v>1</v>
      </c>
      <c r="I95"/>
      <c r="J95" s="9">
        <f t="shared" si="19"/>
        <v>-1</v>
      </c>
      <c r="K95" s="9">
        <f t="shared" si="20"/>
        <v>1</v>
      </c>
      <c r="L95" s="9">
        <f t="shared" si="25"/>
        <v>9</v>
      </c>
      <c r="M95" s="9">
        <f t="shared" si="26"/>
        <v>-20</v>
      </c>
      <c r="N95" s="5">
        <f t="shared" si="21"/>
        <v>0</v>
      </c>
      <c r="O95" s="10">
        <f t="shared" si="27"/>
        <v>12.100000000000003</v>
      </c>
      <c r="P95" s="5">
        <f t="shared" si="22"/>
        <v>110</v>
      </c>
      <c r="Q95" s="9">
        <f t="shared" si="23"/>
        <v>1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/>
      <c r="I96"/>
      <c r="J96" s="9">
        <f t="shared" si="19"/>
        <v>2</v>
      </c>
      <c r="K96" s="9">
        <f t="shared" si="20"/>
        <v>0</v>
      </c>
      <c r="L96" s="9">
        <f t="shared" si="25"/>
        <v>11</v>
      </c>
      <c r="M96" s="9">
        <f t="shared" si="26"/>
        <v>-20</v>
      </c>
      <c r="N96" s="5">
        <f t="shared" si="21"/>
        <v>-2.2</v>
      </c>
      <c r="O96" s="10">
        <f t="shared" si="27"/>
        <v>9.900000000000002</v>
      </c>
      <c r="P96" s="5">
        <f t="shared" si="22"/>
        <v>90</v>
      </c>
      <c r="Q96" s="9">
        <f t="shared" si="23"/>
        <v>0</v>
      </c>
      <c r="R96" s="9">
        <f t="shared" si="24"/>
        <v>2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11</v>
      </c>
      <c r="M97" s="9">
        <f t="shared" si="26"/>
        <v>-21</v>
      </c>
      <c r="N97" s="5">
        <f t="shared" si="21"/>
        <v>1.1</v>
      </c>
      <c r="O97" s="10">
        <f t="shared" si="27"/>
        <v>11.000000000000002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11</v>
      </c>
      <c r="M98" s="9">
        <f t="shared" si="26"/>
        <v>-21</v>
      </c>
      <c r="N98" s="5">
        <f t="shared" si="21"/>
        <v>0</v>
      </c>
      <c r="O98" s="10">
        <f t="shared" si="27"/>
        <v>11.000000000000002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11</v>
      </c>
      <c r="M99" s="9">
        <f t="shared" si="26"/>
        <v>-21</v>
      </c>
      <c r="N99" s="5">
        <f t="shared" si="21"/>
        <v>0</v>
      </c>
      <c r="O99" s="10">
        <f t="shared" si="27"/>
        <v>11.000000000000002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11</v>
      </c>
      <c r="M100" s="9">
        <f t="shared" si="26"/>
        <v>-21</v>
      </c>
      <c r="N100" s="5">
        <f t="shared" si="21"/>
        <v>0</v>
      </c>
      <c r="O100" s="10">
        <f t="shared" si="27"/>
        <v>11.000000000000002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11</v>
      </c>
      <c r="M101" s="9">
        <f t="shared" si="26"/>
        <v>-21</v>
      </c>
      <c r="N101" s="5">
        <f t="shared" si="21"/>
        <v>0</v>
      </c>
      <c r="O101" s="10">
        <f>O100+N101</f>
        <v>11.000000000000002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11</v>
      </c>
      <c r="C103" s="9">
        <f t="shared" si="28"/>
        <v>9</v>
      </c>
      <c r="D103" s="9">
        <f t="shared" si="28"/>
        <v>21</v>
      </c>
      <c r="E103" s="9">
        <f t="shared" si="28"/>
        <v>10</v>
      </c>
      <c r="F103" s="9">
        <f t="shared" si="28"/>
        <v>19</v>
      </c>
      <c r="G103" s="9">
        <f t="shared" si="28"/>
        <v>11</v>
      </c>
      <c r="H103" s="9">
        <f t="shared" si="28"/>
        <v>5</v>
      </c>
      <c r="I103" s="9">
        <f t="shared" si="28"/>
        <v>4</v>
      </c>
      <c r="J103" s="9">
        <f t="shared" si="28"/>
        <v>11</v>
      </c>
      <c r="K103" s="9">
        <f t="shared" si="28"/>
        <v>-21</v>
      </c>
      <c r="N103" s="5">
        <f>SUM(N4:N101)</f>
        <v>11.000000000000002</v>
      </c>
      <c r="Q103" s="10">
        <f>SUM(Q4:Q101)</f>
        <v>50</v>
      </c>
      <c r="R103" s="10">
        <f>SUM(R4:R101)</f>
        <v>40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M28" sqref="M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69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-0.25</v>
      </c>
      <c r="O4" s="10">
        <f>N4</f>
        <v>-0.25</v>
      </c>
      <c r="P4" s="5">
        <f aca="true" t="shared" si="3" ref="P4:P35">O4*100/$N$103</f>
        <v>-6.25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-0.25</v>
      </c>
      <c r="AA4" s="5">
        <f aca="true" t="shared" si="6" ref="AA4:AA17">Z4*100/$Z$18</f>
        <v>-6.25</v>
      </c>
      <c r="AB4" s="10">
        <f>SUM(Q4:Q10)+SUM(R4:R10)</f>
        <v>1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-0.25</v>
      </c>
      <c r="P5" s="5">
        <f t="shared" si="3"/>
        <v>-6.25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122</v>
      </c>
      <c r="W5"/>
      <c r="X5"/>
      <c r="Y5" s="1" t="s">
        <v>30</v>
      </c>
      <c r="Z5" s="10">
        <f>SUM(N11:N17)</f>
        <v>1</v>
      </c>
      <c r="AA5" s="5">
        <f t="shared" si="6"/>
        <v>25</v>
      </c>
      <c r="AB5" s="10">
        <f>SUM(Q11:Q17)+SUM(R11:R17)</f>
        <v>12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-0.25</v>
      </c>
      <c r="P6" s="5">
        <f t="shared" si="3"/>
        <v>-6.25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138</v>
      </c>
      <c r="W6"/>
      <c r="X6" s="1" t="s">
        <v>32</v>
      </c>
      <c r="Z6" s="10">
        <f>SUM(N18:N24)</f>
        <v>1.5</v>
      </c>
      <c r="AA6" s="5">
        <f t="shared" si="6"/>
        <v>37.5</v>
      </c>
      <c r="AB6" s="10">
        <f>SUM(Q18:Q24)+SUM(R18:R24)</f>
        <v>16</v>
      </c>
      <c r="AC6" s="10">
        <f>100*SUM(R18:R24)/AB6</f>
        <v>31.25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-0.25</v>
      </c>
      <c r="P7" s="5">
        <f t="shared" si="3"/>
        <v>-6.25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46.92307692307692</v>
      </c>
      <c r="W7"/>
      <c r="Y7" s="1" t="s">
        <v>34</v>
      </c>
      <c r="Z7" s="10">
        <f>SUM(N25:N31)</f>
        <v>3.75</v>
      </c>
      <c r="AA7" s="5">
        <f t="shared" si="6"/>
        <v>93.75</v>
      </c>
      <c r="AB7" s="10">
        <f>SUM(Q25:Q31)+SUM(R25:R31)</f>
        <v>23</v>
      </c>
      <c r="AC7" s="10">
        <f>100*SUM(R25:R31)/AB7</f>
        <v>17.391304347826086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-0.25</v>
      </c>
      <c r="P8" s="5">
        <f t="shared" si="3"/>
        <v>-6.25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1.25</v>
      </c>
      <c r="AA8" s="5">
        <f t="shared" si="6"/>
        <v>31.25</v>
      </c>
      <c r="AB8" s="10">
        <f>SUM(Q32:Q38)+SUM(R32:R38)</f>
        <v>13</v>
      </c>
      <c r="AC8" s="10">
        <f>100*SUM(R32:R38)/AB8</f>
        <v>30.76923076923077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-0.25</v>
      </c>
      <c r="P9" s="5">
        <f t="shared" si="3"/>
        <v>-6.25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0.25</v>
      </c>
      <c r="AA9" s="5">
        <f t="shared" si="6"/>
        <v>6.25</v>
      </c>
      <c r="AB9" s="10">
        <f>SUM(Q39:Q45)+SUM(R39:R45)</f>
        <v>9</v>
      </c>
      <c r="AC9" s="10">
        <f>100*SUM(R39:R45)/AB9</f>
        <v>44.44444444444444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</v>
      </c>
      <c r="O10" s="10">
        <f t="shared" si="9"/>
        <v>-0.25</v>
      </c>
      <c r="P10" s="5">
        <f t="shared" si="3"/>
        <v>-6.25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27.142857142857142</v>
      </c>
      <c r="W10"/>
      <c r="X10" s="8" t="s">
        <v>38</v>
      </c>
      <c r="Z10" s="10">
        <f>SUM(N46:N52)</f>
        <v>1.25</v>
      </c>
      <c r="AA10" s="5">
        <f t="shared" si="6"/>
        <v>31.25</v>
      </c>
      <c r="AB10" s="10">
        <f>SUM(Q46:Q52)+SUM(R46:R52)</f>
        <v>13</v>
      </c>
      <c r="AC10" s="10">
        <f>100*SUM(R46:R52)/AB10</f>
        <v>30.76923076923077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-0.25</v>
      </c>
      <c r="P11" s="5">
        <f t="shared" si="3"/>
        <v>-6.25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46.15384615384615</v>
      </c>
      <c r="W11"/>
      <c r="Y11" s="8" t="s">
        <v>40</v>
      </c>
      <c r="Z11" s="10">
        <f>SUM(N53:N59)</f>
        <v>0.25</v>
      </c>
      <c r="AA11" s="5">
        <f t="shared" si="6"/>
        <v>6.25</v>
      </c>
      <c r="AB11" s="10">
        <f>SUM(Q53:Q59)+SUM(R53:R59)</f>
        <v>3</v>
      </c>
      <c r="AC11" s="10">
        <f>100*SUM(R53:R59)/AB11</f>
        <v>33.333333333333336</v>
      </c>
    </row>
    <row r="12" spans="1:29" ht="15">
      <c r="A12" s="12">
        <v>32755</v>
      </c>
      <c r="B12"/>
      <c r="C12">
        <v>3</v>
      </c>
      <c r="D12"/>
      <c r="E12"/>
      <c r="F12"/>
      <c r="G12"/>
      <c r="H12"/>
      <c r="I12">
        <v>3</v>
      </c>
      <c r="J12" s="9">
        <f t="shared" si="0"/>
        <v>-3</v>
      </c>
      <c r="K12" s="9">
        <f t="shared" si="1"/>
        <v>3</v>
      </c>
      <c r="L12" s="9">
        <f t="shared" si="7"/>
        <v>-2</v>
      </c>
      <c r="M12" s="9">
        <f t="shared" si="8"/>
        <v>3</v>
      </c>
      <c r="N12" s="5">
        <f t="shared" si="2"/>
        <v>0</v>
      </c>
      <c r="O12" s="10">
        <f t="shared" si="9"/>
        <v>-0.25</v>
      </c>
      <c r="P12" s="5">
        <f t="shared" si="3"/>
        <v>-6.25</v>
      </c>
      <c r="Q12" s="9">
        <f t="shared" si="4"/>
        <v>3</v>
      </c>
      <c r="R12" s="9">
        <f t="shared" si="5"/>
        <v>3</v>
      </c>
      <c r="U12" s="8" t="s">
        <v>41</v>
      </c>
      <c r="V12" s="5">
        <f>100*((E103+I103)/(E103+D103+I103+H103))</f>
        <v>35.24590163934426</v>
      </c>
      <c r="W12"/>
      <c r="X12" s="8" t="s">
        <v>42</v>
      </c>
      <c r="Z12" s="10">
        <f>SUM(N60:N66)</f>
        <v>1.25</v>
      </c>
      <c r="AA12" s="5">
        <f t="shared" si="6"/>
        <v>31.25</v>
      </c>
      <c r="AB12" s="10">
        <f>SUM(Q60:Q66)+SUM(R60:R66)</f>
        <v>21</v>
      </c>
      <c r="AC12" s="10">
        <f>100*SUM(R60:R66)/AB12</f>
        <v>38.095238095238095</v>
      </c>
    </row>
    <row r="13" spans="1:29" ht="15">
      <c r="A13" s="12">
        <v>32756</v>
      </c>
      <c r="B13"/>
      <c r="C13"/>
      <c r="D13">
        <v>1</v>
      </c>
      <c r="E13"/>
      <c r="F13"/>
      <c r="G13"/>
      <c r="H13"/>
      <c r="I13"/>
      <c r="J13" s="9">
        <f t="shared" si="0"/>
        <v>1</v>
      </c>
      <c r="K13" s="9">
        <f t="shared" si="1"/>
        <v>0</v>
      </c>
      <c r="L13" s="9">
        <f t="shared" si="7"/>
        <v>-1</v>
      </c>
      <c r="M13" s="9">
        <f t="shared" si="8"/>
        <v>3</v>
      </c>
      <c r="N13" s="5">
        <f t="shared" si="2"/>
        <v>-0.25</v>
      </c>
      <c r="O13" s="10">
        <f t="shared" si="9"/>
        <v>-0.5</v>
      </c>
      <c r="P13" s="5">
        <f t="shared" si="3"/>
        <v>-12.5</v>
      </c>
      <c r="Q13" s="9">
        <f t="shared" si="4"/>
        <v>0</v>
      </c>
      <c r="R13" s="9">
        <f t="shared" si="5"/>
        <v>1</v>
      </c>
      <c r="W13"/>
      <c r="Y13" s="8" t="s">
        <v>43</v>
      </c>
      <c r="Z13" s="10">
        <f>SUM(N67:N73)</f>
        <v>-1.25</v>
      </c>
      <c r="AA13" s="5">
        <f t="shared" si="6"/>
        <v>-31.25</v>
      </c>
      <c r="AB13" s="10">
        <f>SUM(Q67:Q73)+SUM(R67:R73)</f>
        <v>13</v>
      </c>
      <c r="AC13" s="10">
        <f>100*SUM(R67:R73)/AB13</f>
        <v>69.23076923076923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1</v>
      </c>
      <c r="H14" s="11"/>
      <c r="I14" s="11"/>
      <c r="J14" s="9">
        <f t="shared" si="0"/>
        <v>-1</v>
      </c>
      <c r="K14" s="9">
        <f t="shared" si="1"/>
        <v>-1</v>
      </c>
      <c r="L14" s="9">
        <f t="shared" si="7"/>
        <v>-2</v>
      </c>
      <c r="M14" s="9">
        <f t="shared" si="8"/>
        <v>2</v>
      </c>
      <c r="N14" s="5">
        <f t="shared" si="2"/>
        <v>0.5</v>
      </c>
      <c r="O14" s="10">
        <f t="shared" si="9"/>
        <v>0</v>
      </c>
      <c r="P14" s="5">
        <f t="shared" si="3"/>
        <v>0</v>
      </c>
      <c r="Q14" s="9">
        <f t="shared" si="4"/>
        <v>2</v>
      </c>
      <c r="R14" s="9">
        <f t="shared" si="5"/>
        <v>0</v>
      </c>
      <c r="T14" s="8"/>
      <c r="W14"/>
      <c r="X14" s="8" t="s">
        <v>44</v>
      </c>
      <c r="Z14" s="10">
        <f>SUM(N74:N80)</f>
        <v>-0.75</v>
      </c>
      <c r="AA14" s="5">
        <f t="shared" si="6"/>
        <v>-18.75</v>
      </c>
      <c r="AB14" s="10">
        <f>SUM(Q74:Q80)+SUM(R74:R80)</f>
        <v>69</v>
      </c>
      <c r="AC14" s="10">
        <f>100*SUM(R74:R80)/AB14</f>
        <v>52.17391304347826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-2</v>
      </c>
      <c r="M15" s="9">
        <f t="shared" si="8"/>
        <v>1</v>
      </c>
      <c r="N15" s="5">
        <f t="shared" si="2"/>
        <v>0.25</v>
      </c>
      <c r="O15" s="10">
        <f t="shared" si="9"/>
        <v>0.25</v>
      </c>
      <c r="P15" s="5">
        <f t="shared" si="3"/>
        <v>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-1.5</v>
      </c>
      <c r="AA15" s="5">
        <f t="shared" si="6"/>
        <v>-37.5</v>
      </c>
      <c r="AB15" s="10">
        <f>SUM(Q81:Q87)+SUM(R81:R87)</f>
        <v>24</v>
      </c>
      <c r="AC15" s="10">
        <f>100*SUM(R81:R87)/AB15</f>
        <v>62.5</v>
      </c>
    </row>
    <row r="16" spans="1:29" ht="15">
      <c r="A16" s="12">
        <v>32759</v>
      </c>
      <c r="B16">
        <v>1</v>
      </c>
      <c r="C16">
        <v>1</v>
      </c>
      <c r="D16"/>
      <c r="E16"/>
      <c r="F16"/>
      <c r="G16"/>
      <c r="H16"/>
      <c r="I16"/>
      <c r="J16" s="9">
        <f t="shared" si="0"/>
        <v>-2</v>
      </c>
      <c r="K16" s="9">
        <f t="shared" si="1"/>
        <v>0</v>
      </c>
      <c r="L16" s="9">
        <f t="shared" si="7"/>
        <v>-4</v>
      </c>
      <c r="M16" s="9">
        <f t="shared" si="8"/>
        <v>1</v>
      </c>
      <c r="N16" s="5">
        <f t="shared" si="2"/>
        <v>0.5</v>
      </c>
      <c r="O16" s="10">
        <f t="shared" si="9"/>
        <v>0.75</v>
      </c>
      <c r="P16" s="5">
        <f t="shared" si="3"/>
        <v>18.75</v>
      </c>
      <c r="Q16" s="9">
        <f t="shared" si="4"/>
        <v>2</v>
      </c>
      <c r="R16" s="9">
        <f t="shared" si="5"/>
        <v>0</v>
      </c>
      <c r="X16" s="8" t="s">
        <v>46</v>
      </c>
      <c r="Z16" s="10">
        <f>SUM(N88:N94)</f>
        <v>-3.5</v>
      </c>
      <c r="AA16" s="5">
        <f t="shared" si="6"/>
        <v>-87.5</v>
      </c>
      <c r="AB16" s="10">
        <f>SUM(Q88:Q94)+SUM(R88:R94)</f>
        <v>36</v>
      </c>
      <c r="AC16" s="10">
        <f>100*SUM(R88:R94)/AB16</f>
        <v>69.44444444444444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-4</v>
      </c>
      <c r="M17" s="9">
        <f t="shared" si="8"/>
        <v>1</v>
      </c>
      <c r="N17" s="5">
        <f t="shared" si="2"/>
        <v>0</v>
      </c>
      <c r="O17" s="10">
        <f t="shared" si="9"/>
        <v>0.75</v>
      </c>
      <c r="P17" s="5">
        <f t="shared" si="3"/>
        <v>18.75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0.75</v>
      </c>
      <c r="AA17" s="5">
        <f t="shared" si="6"/>
        <v>18.75</v>
      </c>
      <c r="AB17" s="10">
        <f>SUM(Q95:Q101)+SUM(R95:R101)</f>
        <v>7</v>
      </c>
      <c r="AC17" s="10">
        <f>100*SUM(R95:R101)/AB17</f>
        <v>28.571428571428573</v>
      </c>
    </row>
    <row r="18" spans="1:27" ht="15">
      <c r="A18" s="12">
        <v>32761</v>
      </c>
      <c r="B18"/>
      <c r="C18"/>
      <c r="D18"/>
      <c r="E18"/>
      <c r="F18"/>
      <c r="G18"/>
      <c r="H18">
        <v>1</v>
      </c>
      <c r="I18"/>
      <c r="J18" s="9">
        <f t="shared" si="0"/>
        <v>0</v>
      </c>
      <c r="K18" s="9">
        <f t="shared" si="1"/>
        <v>1</v>
      </c>
      <c r="L18" s="9">
        <f t="shared" si="7"/>
        <v>-4</v>
      </c>
      <c r="M18" s="9">
        <f t="shared" si="8"/>
        <v>2</v>
      </c>
      <c r="N18" s="5">
        <f t="shared" si="2"/>
        <v>-0.25</v>
      </c>
      <c r="O18" s="10">
        <f t="shared" si="9"/>
        <v>0.5</v>
      </c>
      <c r="P18" s="5">
        <f t="shared" si="3"/>
        <v>12.5</v>
      </c>
      <c r="Q18" s="9">
        <f t="shared" si="4"/>
        <v>0</v>
      </c>
      <c r="R18" s="9">
        <f t="shared" si="5"/>
        <v>1</v>
      </c>
      <c r="T18" s="8"/>
      <c r="Y18" s="8" t="s">
        <v>48</v>
      </c>
      <c r="Z18" s="9">
        <f>SUM(Z4:Z17)</f>
        <v>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>
        <v>1</v>
      </c>
      <c r="H19"/>
      <c r="I19"/>
      <c r="J19" s="9">
        <f t="shared" si="0"/>
        <v>0</v>
      </c>
      <c r="K19" s="9">
        <f t="shared" si="1"/>
        <v>-1</v>
      </c>
      <c r="L19" s="9">
        <f t="shared" si="7"/>
        <v>-4</v>
      </c>
      <c r="M19" s="9">
        <f t="shared" si="8"/>
        <v>1</v>
      </c>
      <c r="N19" s="5">
        <f t="shared" si="2"/>
        <v>0.25</v>
      </c>
      <c r="O19" s="10">
        <f t="shared" si="9"/>
        <v>0.75</v>
      </c>
      <c r="P19" s="5">
        <f t="shared" si="3"/>
        <v>18.75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-4</v>
      </c>
      <c r="M20" s="9">
        <f t="shared" si="8"/>
        <v>1</v>
      </c>
      <c r="N20" s="5">
        <f t="shared" si="2"/>
        <v>0</v>
      </c>
      <c r="O20" s="10">
        <f t="shared" si="9"/>
        <v>0.75</v>
      </c>
      <c r="P20" s="5">
        <f t="shared" si="3"/>
        <v>18.75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>
        <v>1</v>
      </c>
      <c r="D21">
        <v>1</v>
      </c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-4</v>
      </c>
      <c r="M21" s="9">
        <f t="shared" si="8"/>
        <v>1</v>
      </c>
      <c r="N21" s="5">
        <f t="shared" si="2"/>
        <v>0</v>
      </c>
      <c r="O21" s="10">
        <f t="shared" si="9"/>
        <v>0.75</v>
      </c>
      <c r="P21" s="5">
        <f t="shared" si="3"/>
        <v>18.75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-4</v>
      </c>
      <c r="M22" s="9">
        <f t="shared" si="8"/>
        <v>1</v>
      </c>
      <c r="N22" s="5">
        <f t="shared" si="2"/>
        <v>0</v>
      </c>
      <c r="O22" s="10">
        <f t="shared" si="9"/>
        <v>0.75</v>
      </c>
      <c r="P22" s="5">
        <f t="shared" si="3"/>
        <v>18.75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/>
      <c r="E23" s="11"/>
      <c r="F23"/>
      <c r="G23" s="11"/>
      <c r="H23" s="11"/>
      <c r="I23" s="11"/>
      <c r="J23" s="9">
        <f t="shared" si="0"/>
        <v>-4</v>
      </c>
      <c r="K23" s="9">
        <f t="shared" si="1"/>
        <v>0</v>
      </c>
      <c r="L23" s="9">
        <f t="shared" si="7"/>
        <v>-8</v>
      </c>
      <c r="M23" s="9">
        <f t="shared" si="8"/>
        <v>1</v>
      </c>
      <c r="N23" s="5">
        <f t="shared" si="2"/>
        <v>1</v>
      </c>
      <c r="O23" s="10">
        <f t="shared" si="9"/>
        <v>1.75</v>
      </c>
      <c r="P23" s="5">
        <f t="shared" si="3"/>
        <v>43.75</v>
      </c>
      <c r="Q23" s="9">
        <f t="shared" si="4"/>
        <v>4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4</v>
      </c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-3</v>
      </c>
      <c r="K24" s="9">
        <f t="shared" si="1"/>
        <v>1</v>
      </c>
      <c r="L24" s="9">
        <f t="shared" si="7"/>
        <v>-11</v>
      </c>
      <c r="M24" s="9">
        <f t="shared" si="8"/>
        <v>2</v>
      </c>
      <c r="N24" s="5">
        <f t="shared" si="2"/>
        <v>0.5</v>
      </c>
      <c r="O24" s="10">
        <f t="shared" si="9"/>
        <v>2.25</v>
      </c>
      <c r="P24" s="5">
        <f t="shared" si="3"/>
        <v>56.25</v>
      </c>
      <c r="Q24" s="9">
        <f t="shared" si="4"/>
        <v>4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>
        <v>1</v>
      </c>
      <c r="C25">
        <v>1</v>
      </c>
      <c r="D25">
        <v>2</v>
      </c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-11</v>
      </c>
      <c r="M25" s="9">
        <f t="shared" si="8"/>
        <v>1</v>
      </c>
      <c r="N25" s="5">
        <f t="shared" si="2"/>
        <v>0.25</v>
      </c>
      <c r="O25" s="10">
        <f t="shared" si="9"/>
        <v>2.5</v>
      </c>
      <c r="P25" s="5">
        <f t="shared" si="3"/>
        <v>62.5</v>
      </c>
      <c r="Q25" s="9">
        <f t="shared" si="4"/>
        <v>3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-11</v>
      </c>
      <c r="M26" s="9">
        <f t="shared" si="8"/>
        <v>1</v>
      </c>
      <c r="N26" s="5">
        <f t="shared" si="2"/>
        <v>0</v>
      </c>
      <c r="O26" s="10">
        <f t="shared" si="9"/>
        <v>2.5</v>
      </c>
      <c r="P26" s="5">
        <f t="shared" si="3"/>
        <v>62.5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>
        <v>1</v>
      </c>
      <c r="F27">
        <v>2</v>
      </c>
      <c r="G27"/>
      <c r="H27"/>
      <c r="I27"/>
      <c r="J27" s="9">
        <f t="shared" si="0"/>
        <v>0</v>
      </c>
      <c r="K27" s="9">
        <f t="shared" si="1"/>
        <v>-2</v>
      </c>
      <c r="L27" s="9">
        <f t="shared" si="7"/>
        <v>-11</v>
      </c>
      <c r="M27" s="9">
        <f t="shared" si="8"/>
        <v>-1</v>
      </c>
      <c r="N27" s="5">
        <f t="shared" si="2"/>
        <v>0.5</v>
      </c>
      <c r="O27" s="10">
        <f t="shared" si="9"/>
        <v>3</v>
      </c>
      <c r="P27" s="5">
        <f t="shared" si="3"/>
        <v>75</v>
      </c>
      <c r="Q27" s="9">
        <f t="shared" si="4"/>
        <v>3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>
        <v>3</v>
      </c>
      <c r="D28"/>
      <c r="E28"/>
      <c r="F28"/>
      <c r="G28">
        <v>1</v>
      </c>
      <c r="H28"/>
      <c r="I28"/>
      <c r="J28" s="9">
        <f t="shared" si="0"/>
        <v>-3</v>
      </c>
      <c r="K28" s="9">
        <f t="shared" si="1"/>
        <v>-1</v>
      </c>
      <c r="L28" s="9">
        <f t="shared" si="7"/>
        <v>-14</v>
      </c>
      <c r="M28" s="9">
        <f t="shared" si="8"/>
        <v>-2</v>
      </c>
      <c r="N28" s="5">
        <f t="shared" si="2"/>
        <v>1</v>
      </c>
      <c r="O28" s="10">
        <f t="shared" si="9"/>
        <v>4</v>
      </c>
      <c r="P28" s="5">
        <f t="shared" si="3"/>
        <v>100</v>
      </c>
      <c r="Q28" s="9">
        <f t="shared" si="4"/>
        <v>4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2</v>
      </c>
      <c r="D29"/>
      <c r="E29"/>
      <c r="F29"/>
      <c r="G29"/>
      <c r="H29"/>
      <c r="I29"/>
      <c r="J29" s="9">
        <f t="shared" si="0"/>
        <v>-3</v>
      </c>
      <c r="K29" s="9">
        <f t="shared" si="1"/>
        <v>0</v>
      </c>
      <c r="L29" s="9">
        <f t="shared" si="7"/>
        <v>-17</v>
      </c>
      <c r="M29" s="9">
        <f t="shared" si="8"/>
        <v>-2</v>
      </c>
      <c r="N29" s="5">
        <f t="shared" si="2"/>
        <v>0.75</v>
      </c>
      <c r="O29" s="10">
        <f t="shared" si="9"/>
        <v>4.75</v>
      </c>
      <c r="P29" s="5">
        <f t="shared" si="3"/>
        <v>118.75</v>
      </c>
      <c r="Q29" s="9">
        <f t="shared" si="4"/>
        <v>3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>
        <v>1</v>
      </c>
      <c r="G30"/>
      <c r="H30" s="11"/>
      <c r="I30" s="11"/>
      <c r="J30" s="9">
        <f t="shared" si="0"/>
        <v>0</v>
      </c>
      <c r="K30" s="9">
        <f t="shared" si="1"/>
        <v>-1</v>
      </c>
      <c r="L30" s="9">
        <f t="shared" si="7"/>
        <v>-17</v>
      </c>
      <c r="M30" s="9">
        <f t="shared" si="8"/>
        <v>-3</v>
      </c>
      <c r="N30" s="5">
        <f t="shared" si="2"/>
        <v>0.25</v>
      </c>
      <c r="O30" s="10">
        <f t="shared" si="9"/>
        <v>5</v>
      </c>
      <c r="P30" s="5">
        <f t="shared" si="3"/>
        <v>125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/>
      <c r="E31" s="11">
        <v>1</v>
      </c>
      <c r="F31">
        <v>3</v>
      </c>
      <c r="G31" s="11">
        <v>1</v>
      </c>
      <c r="H31" s="11"/>
      <c r="I31" s="11"/>
      <c r="J31" s="9">
        <f t="shared" si="0"/>
        <v>0</v>
      </c>
      <c r="K31" s="9">
        <f t="shared" si="1"/>
        <v>-4</v>
      </c>
      <c r="L31" s="9">
        <f t="shared" si="7"/>
        <v>-17</v>
      </c>
      <c r="M31" s="9">
        <f t="shared" si="8"/>
        <v>-7</v>
      </c>
      <c r="N31" s="5">
        <f t="shared" si="2"/>
        <v>1</v>
      </c>
      <c r="O31" s="10">
        <f t="shared" si="9"/>
        <v>6</v>
      </c>
      <c r="P31" s="5">
        <f t="shared" si="3"/>
        <v>150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>
        <v>2</v>
      </c>
      <c r="E32"/>
      <c r="F32"/>
      <c r="G32"/>
      <c r="H32"/>
      <c r="I32"/>
      <c r="J32" s="9">
        <f t="shared" si="0"/>
        <v>2</v>
      </c>
      <c r="K32" s="9">
        <f t="shared" si="1"/>
        <v>0</v>
      </c>
      <c r="L32" s="9">
        <f t="shared" si="7"/>
        <v>-15</v>
      </c>
      <c r="M32" s="9">
        <f t="shared" si="8"/>
        <v>-7</v>
      </c>
      <c r="N32" s="5">
        <f t="shared" si="2"/>
        <v>-0.5</v>
      </c>
      <c r="O32" s="10">
        <f t="shared" si="9"/>
        <v>5.5</v>
      </c>
      <c r="P32" s="5">
        <f t="shared" si="3"/>
        <v>137.5</v>
      </c>
      <c r="Q32" s="9">
        <f t="shared" si="4"/>
        <v>0</v>
      </c>
      <c r="R32" s="9">
        <f t="shared" si="5"/>
        <v>2</v>
      </c>
    </row>
    <row r="33" spans="1:18" ht="15">
      <c r="A33" s="12">
        <v>32776</v>
      </c>
      <c r="B33"/>
      <c r="C33">
        <v>1</v>
      </c>
      <c r="D33">
        <v>1</v>
      </c>
      <c r="E33"/>
      <c r="F33">
        <v>1</v>
      </c>
      <c r="G33"/>
      <c r="H33"/>
      <c r="I33"/>
      <c r="J33" s="9">
        <f t="shared" si="0"/>
        <v>0</v>
      </c>
      <c r="K33" s="9">
        <f t="shared" si="1"/>
        <v>-1</v>
      </c>
      <c r="L33" s="9">
        <f t="shared" si="7"/>
        <v>-15</v>
      </c>
      <c r="M33" s="9">
        <f t="shared" si="8"/>
        <v>-8</v>
      </c>
      <c r="N33" s="5">
        <f t="shared" si="2"/>
        <v>0.25</v>
      </c>
      <c r="O33" s="10">
        <f t="shared" si="9"/>
        <v>5.75</v>
      </c>
      <c r="P33" s="5">
        <f t="shared" si="3"/>
        <v>143.75</v>
      </c>
      <c r="Q33" s="9">
        <f t="shared" si="4"/>
        <v>2</v>
      </c>
      <c r="R33" s="9">
        <f t="shared" si="5"/>
        <v>1</v>
      </c>
    </row>
    <row r="34" spans="1:18" ht="15">
      <c r="A34" s="12">
        <v>32777</v>
      </c>
      <c r="B34">
        <v>2</v>
      </c>
      <c r="C34"/>
      <c r="D34" s="11"/>
      <c r="E34" s="11"/>
      <c r="F34"/>
      <c r="G34"/>
      <c r="H34" s="11"/>
      <c r="I34" s="11"/>
      <c r="J34" s="9">
        <f t="shared" si="0"/>
        <v>-2</v>
      </c>
      <c r="K34" s="9">
        <f t="shared" si="1"/>
        <v>0</v>
      </c>
      <c r="L34" s="9">
        <f t="shared" si="7"/>
        <v>-17</v>
      </c>
      <c r="M34" s="9">
        <f t="shared" si="8"/>
        <v>-8</v>
      </c>
      <c r="N34" s="5">
        <f t="shared" si="2"/>
        <v>0.5</v>
      </c>
      <c r="O34" s="10">
        <f t="shared" si="9"/>
        <v>6.25</v>
      </c>
      <c r="P34" s="5">
        <f t="shared" si="3"/>
        <v>156.25</v>
      </c>
      <c r="Q34" s="9">
        <f t="shared" si="4"/>
        <v>2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-17</v>
      </c>
      <c r="M35" s="9">
        <f t="shared" si="8"/>
        <v>-8</v>
      </c>
      <c r="N35" s="5">
        <f t="shared" si="2"/>
        <v>0</v>
      </c>
      <c r="O35" s="10">
        <f t="shared" si="9"/>
        <v>6.25</v>
      </c>
      <c r="P35" s="5">
        <f t="shared" si="3"/>
        <v>156.25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/>
      <c r="E36"/>
      <c r="F36">
        <v>1</v>
      </c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-18</v>
      </c>
      <c r="M36" s="9">
        <f t="shared" si="8"/>
        <v>-9</v>
      </c>
      <c r="N36" s="5">
        <f aca="true" t="shared" si="12" ref="N36:N67">(+J36+K36)*($J$103/($J$103+$K$103))</f>
        <v>0.5</v>
      </c>
      <c r="O36" s="10">
        <f t="shared" si="9"/>
        <v>6.75</v>
      </c>
      <c r="P36" s="5">
        <f aca="true" t="shared" si="13" ref="P36:P67">O36*100/$N$103</f>
        <v>168.75</v>
      </c>
      <c r="Q36" s="9">
        <f aca="true" t="shared" si="14" ref="Q36:Q67">+B36+C36+F36+G36</f>
        <v>2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-18</v>
      </c>
      <c r="M37" s="9">
        <f aca="true" t="shared" si="17" ref="M37:M68">M36+K37</f>
        <v>-9</v>
      </c>
      <c r="N37" s="5">
        <f t="shared" si="12"/>
        <v>0</v>
      </c>
      <c r="O37" s="10">
        <f aca="true" t="shared" si="18" ref="O37:O68">O36+N37</f>
        <v>6.75</v>
      </c>
      <c r="P37" s="5">
        <f t="shared" si="13"/>
        <v>168.75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2</v>
      </c>
      <c r="D38" s="11">
        <v>1</v>
      </c>
      <c r="E38" s="11"/>
      <c r="F38"/>
      <c r="G38"/>
      <c r="H38" s="11"/>
      <c r="I38" s="11"/>
      <c r="J38" s="9">
        <f t="shared" si="10"/>
        <v>-2</v>
      </c>
      <c r="K38" s="9">
        <f t="shared" si="11"/>
        <v>0</v>
      </c>
      <c r="L38" s="9">
        <f t="shared" si="16"/>
        <v>-20</v>
      </c>
      <c r="M38" s="9">
        <f t="shared" si="17"/>
        <v>-9</v>
      </c>
      <c r="N38" s="5">
        <f t="shared" si="12"/>
        <v>0.5</v>
      </c>
      <c r="O38" s="10">
        <f t="shared" si="18"/>
        <v>7.25</v>
      </c>
      <c r="P38" s="5">
        <f t="shared" si="13"/>
        <v>181.25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>
        <v>3</v>
      </c>
      <c r="J39" s="9">
        <f t="shared" si="10"/>
        <v>0</v>
      </c>
      <c r="K39" s="9">
        <f t="shared" si="11"/>
        <v>3</v>
      </c>
      <c r="L39" s="9">
        <f t="shared" si="16"/>
        <v>-20</v>
      </c>
      <c r="M39" s="9">
        <f t="shared" si="17"/>
        <v>-6</v>
      </c>
      <c r="N39" s="5">
        <f t="shared" si="12"/>
        <v>-0.75</v>
      </c>
      <c r="O39" s="10">
        <f t="shared" si="18"/>
        <v>6.5</v>
      </c>
      <c r="P39" s="5">
        <f t="shared" si="13"/>
        <v>162.5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 t="shared" si="16"/>
        <v>-22</v>
      </c>
      <c r="M40" s="9">
        <f t="shared" si="17"/>
        <v>-6</v>
      </c>
      <c r="N40" s="5">
        <f t="shared" si="12"/>
        <v>0.5</v>
      </c>
      <c r="O40" s="10">
        <f t="shared" si="18"/>
        <v>7</v>
      </c>
      <c r="P40" s="5">
        <f t="shared" si="13"/>
        <v>175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-23</v>
      </c>
      <c r="M41" s="9">
        <f t="shared" si="17"/>
        <v>-6</v>
      </c>
      <c r="N41" s="5">
        <f t="shared" si="12"/>
        <v>0.25</v>
      </c>
      <c r="O41" s="10">
        <f t="shared" si="18"/>
        <v>7.25</v>
      </c>
      <c r="P41" s="5">
        <f t="shared" si="13"/>
        <v>181.25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>
        <v>1</v>
      </c>
      <c r="G42"/>
      <c r="H42">
        <v>1</v>
      </c>
      <c r="I42" s="11"/>
      <c r="J42" s="9">
        <f t="shared" si="10"/>
        <v>0</v>
      </c>
      <c r="K42" s="9">
        <f t="shared" si="11"/>
        <v>0</v>
      </c>
      <c r="L42" s="9">
        <f t="shared" si="16"/>
        <v>-23</v>
      </c>
      <c r="M42" s="9">
        <f t="shared" si="17"/>
        <v>-6</v>
      </c>
      <c r="N42" s="5">
        <f t="shared" si="12"/>
        <v>0</v>
      </c>
      <c r="O42" s="10">
        <f t="shared" si="18"/>
        <v>7.25</v>
      </c>
      <c r="P42" s="5">
        <f t="shared" si="13"/>
        <v>181.25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-23</v>
      </c>
      <c r="M43" s="9">
        <f t="shared" si="17"/>
        <v>-6</v>
      </c>
      <c r="N43" s="5">
        <f t="shared" si="12"/>
        <v>0</v>
      </c>
      <c r="O43" s="10">
        <f t="shared" si="18"/>
        <v>7.25</v>
      </c>
      <c r="P43" s="5">
        <f t="shared" si="13"/>
        <v>181.25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-23</v>
      </c>
      <c r="M44" s="9">
        <f t="shared" si="17"/>
        <v>-6</v>
      </c>
      <c r="N44" s="5">
        <f t="shared" si="12"/>
        <v>0</v>
      </c>
      <c r="O44" s="10">
        <f t="shared" si="18"/>
        <v>7.25</v>
      </c>
      <c r="P44" s="5">
        <f t="shared" si="13"/>
        <v>181.25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/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-24</v>
      </c>
      <c r="M45" s="9">
        <f t="shared" si="17"/>
        <v>-6</v>
      </c>
      <c r="N45" s="5">
        <f t="shared" si="12"/>
        <v>0.25</v>
      </c>
      <c r="O45" s="10">
        <f t="shared" si="18"/>
        <v>7.5</v>
      </c>
      <c r="P45" s="5">
        <f t="shared" si="13"/>
        <v>187.5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-24</v>
      </c>
      <c r="M46" s="9">
        <f t="shared" si="17"/>
        <v>-6</v>
      </c>
      <c r="N46" s="5">
        <f t="shared" si="12"/>
        <v>0</v>
      </c>
      <c r="O46" s="10">
        <f t="shared" si="18"/>
        <v>7.5</v>
      </c>
      <c r="P46" s="5">
        <f t="shared" si="13"/>
        <v>187.5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-23</v>
      </c>
      <c r="M47" s="9">
        <f t="shared" si="17"/>
        <v>-6</v>
      </c>
      <c r="N47" s="5">
        <f t="shared" si="12"/>
        <v>-0.25</v>
      </c>
      <c r="O47" s="10">
        <f t="shared" si="18"/>
        <v>7.25</v>
      </c>
      <c r="P47" s="5">
        <f t="shared" si="13"/>
        <v>181.25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-23</v>
      </c>
      <c r="M48" s="9">
        <f t="shared" si="17"/>
        <v>-6</v>
      </c>
      <c r="N48" s="5">
        <f t="shared" si="12"/>
        <v>0</v>
      </c>
      <c r="O48" s="10">
        <f t="shared" si="18"/>
        <v>7.25</v>
      </c>
      <c r="P48" s="5">
        <f t="shared" si="13"/>
        <v>181.25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>
        <v>1</v>
      </c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-22</v>
      </c>
      <c r="M49" s="9">
        <f t="shared" si="17"/>
        <v>-6</v>
      </c>
      <c r="N49" s="5">
        <f t="shared" si="12"/>
        <v>-0.25</v>
      </c>
      <c r="O49" s="10">
        <f t="shared" si="18"/>
        <v>7</v>
      </c>
      <c r="P49" s="5">
        <f t="shared" si="13"/>
        <v>175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>
        <v>1</v>
      </c>
      <c r="G50">
        <v>2</v>
      </c>
      <c r="H50"/>
      <c r="I50"/>
      <c r="J50" s="9">
        <f t="shared" si="10"/>
        <v>0</v>
      </c>
      <c r="K50" s="9">
        <f t="shared" si="11"/>
        <v>-3</v>
      </c>
      <c r="L50" s="9">
        <f t="shared" si="16"/>
        <v>-22</v>
      </c>
      <c r="M50" s="9">
        <f t="shared" si="17"/>
        <v>-9</v>
      </c>
      <c r="N50" s="5">
        <f t="shared" si="12"/>
        <v>0.75</v>
      </c>
      <c r="O50" s="10">
        <f t="shared" si="18"/>
        <v>7.75</v>
      </c>
      <c r="P50" s="5">
        <f t="shared" si="13"/>
        <v>193.75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>
        <v>1</v>
      </c>
      <c r="C51">
        <v>1</v>
      </c>
      <c r="D51"/>
      <c r="E51">
        <v>1</v>
      </c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-23</v>
      </c>
      <c r="M51" s="9">
        <f t="shared" si="17"/>
        <v>-10</v>
      </c>
      <c r="N51" s="5">
        <f t="shared" si="12"/>
        <v>0.5</v>
      </c>
      <c r="O51" s="10">
        <f t="shared" si="18"/>
        <v>8.25</v>
      </c>
      <c r="P51" s="5">
        <f t="shared" si="13"/>
        <v>206.25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/>
      <c r="F52" s="11"/>
      <c r="G52">
        <v>2</v>
      </c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-23</v>
      </c>
      <c r="M52" s="9">
        <f t="shared" si="17"/>
        <v>-12</v>
      </c>
      <c r="N52" s="5">
        <f t="shared" si="12"/>
        <v>0.5</v>
      </c>
      <c r="O52" s="10">
        <f t="shared" si="18"/>
        <v>8.75</v>
      </c>
      <c r="P52" s="5">
        <f t="shared" si="13"/>
        <v>218.75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-23</v>
      </c>
      <c r="M53" s="9">
        <f t="shared" si="17"/>
        <v>-12</v>
      </c>
      <c r="N53" s="5">
        <f t="shared" si="12"/>
        <v>0</v>
      </c>
      <c r="O53" s="10">
        <f t="shared" si="18"/>
        <v>8.75</v>
      </c>
      <c r="P53" s="5">
        <f t="shared" si="13"/>
        <v>218.75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-23</v>
      </c>
      <c r="M54" s="9">
        <f t="shared" si="17"/>
        <v>-12</v>
      </c>
      <c r="N54" s="5">
        <f t="shared" si="12"/>
        <v>0</v>
      </c>
      <c r="O54" s="10">
        <f t="shared" si="18"/>
        <v>8.75</v>
      </c>
      <c r="P54" s="5">
        <f t="shared" si="13"/>
        <v>218.75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-22</v>
      </c>
      <c r="M55" s="9">
        <f t="shared" si="17"/>
        <v>-12</v>
      </c>
      <c r="N55" s="5">
        <f t="shared" si="12"/>
        <v>-0.25</v>
      </c>
      <c r="O55" s="10">
        <f t="shared" si="18"/>
        <v>8.5</v>
      </c>
      <c r="P55" s="5">
        <f t="shared" si="13"/>
        <v>212.5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-22</v>
      </c>
      <c r="M56" s="9">
        <f t="shared" si="17"/>
        <v>-12</v>
      </c>
      <c r="N56" s="5">
        <f t="shared" si="12"/>
        <v>0</v>
      </c>
      <c r="O56" s="10">
        <f t="shared" si="18"/>
        <v>8.5</v>
      </c>
      <c r="P56" s="5">
        <f t="shared" si="13"/>
        <v>212.5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-22</v>
      </c>
      <c r="M57" s="9">
        <f t="shared" si="17"/>
        <v>-12</v>
      </c>
      <c r="N57" s="5">
        <f t="shared" si="12"/>
        <v>0</v>
      </c>
      <c r="O57" s="10">
        <f t="shared" si="18"/>
        <v>8.5</v>
      </c>
      <c r="P57" s="5">
        <f t="shared" si="13"/>
        <v>212.5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1</v>
      </c>
      <c r="G58">
        <v>1</v>
      </c>
      <c r="H58" s="11"/>
      <c r="I58" s="11"/>
      <c r="J58" s="9">
        <f t="shared" si="10"/>
        <v>0</v>
      </c>
      <c r="K58" s="9">
        <f t="shared" si="11"/>
        <v>-2</v>
      </c>
      <c r="L58" s="9">
        <f t="shared" si="16"/>
        <v>-22</v>
      </c>
      <c r="M58" s="9">
        <f t="shared" si="17"/>
        <v>-14</v>
      </c>
      <c r="N58" s="5">
        <f t="shared" si="12"/>
        <v>0.5</v>
      </c>
      <c r="O58" s="10">
        <f t="shared" si="18"/>
        <v>9</v>
      </c>
      <c r="P58" s="5">
        <f t="shared" si="13"/>
        <v>225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-22</v>
      </c>
      <c r="M59" s="9">
        <f t="shared" si="17"/>
        <v>-14</v>
      </c>
      <c r="N59" s="5">
        <f t="shared" si="12"/>
        <v>0</v>
      </c>
      <c r="O59" s="10">
        <f t="shared" si="18"/>
        <v>9</v>
      </c>
      <c r="P59" s="5">
        <f t="shared" si="13"/>
        <v>225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-22</v>
      </c>
      <c r="M60" s="9">
        <f t="shared" si="17"/>
        <v>-14</v>
      </c>
      <c r="N60" s="5">
        <f t="shared" si="12"/>
        <v>0</v>
      </c>
      <c r="O60" s="10">
        <f t="shared" si="18"/>
        <v>9</v>
      </c>
      <c r="P60" s="5">
        <f t="shared" si="13"/>
        <v>225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>
        <v>3</v>
      </c>
      <c r="G61"/>
      <c r="H61"/>
      <c r="I61"/>
      <c r="J61" s="9">
        <f t="shared" si="10"/>
        <v>0</v>
      </c>
      <c r="K61" s="9">
        <f t="shared" si="11"/>
        <v>-3</v>
      </c>
      <c r="L61" s="9">
        <f t="shared" si="16"/>
        <v>-22</v>
      </c>
      <c r="M61" s="9">
        <f t="shared" si="17"/>
        <v>-17</v>
      </c>
      <c r="N61" s="5">
        <f t="shared" si="12"/>
        <v>0.75</v>
      </c>
      <c r="O61" s="10">
        <f t="shared" si="18"/>
        <v>9.75</v>
      </c>
      <c r="P61" s="5">
        <f t="shared" si="13"/>
        <v>243.75</v>
      </c>
      <c r="Q61" s="9">
        <f t="shared" si="14"/>
        <v>3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1</v>
      </c>
      <c r="G62">
        <v>1</v>
      </c>
      <c r="H62">
        <v>3</v>
      </c>
      <c r="I62"/>
      <c r="J62" s="9">
        <f t="shared" si="10"/>
        <v>0</v>
      </c>
      <c r="K62" s="9">
        <f t="shared" si="11"/>
        <v>1</v>
      </c>
      <c r="L62" s="9">
        <f t="shared" si="16"/>
        <v>-22</v>
      </c>
      <c r="M62" s="9">
        <f t="shared" si="17"/>
        <v>-16</v>
      </c>
      <c r="N62" s="5">
        <f t="shared" si="12"/>
        <v>-0.25</v>
      </c>
      <c r="O62" s="10">
        <f t="shared" si="18"/>
        <v>9.5</v>
      </c>
      <c r="P62" s="5">
        <f t="shared" si="13"/>
        <v>237.5</v>
      </c>
      <c r="Q62" s="9">
        <f t="shared" si="14"/>
        <v>2</v>
      </c>
      <c r="R62" s="9">
        <f t="shared" si="15"/>
        <v>3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>
        <v>1</v>
      </c>
      <c r="H63" s="11"/>
      <c r="I63" s="11"/>
      <c r="J63" s="9">
        <f t="shared" si="10"/>
        <v>-1</v>
      </c>
      <c r="K63" s="9">
        <f t="shared" si="11"/>
        <v>-1</v>
      </c>
      <c r="L63" s="9">
        <f t="shared" si="16"/>
        <v>-23</v>
      </c>
      <c r="M63" s="9">
        <f t="shared" si="17"/>
        <v>-17</v>
      </c>
      <c r="N63" s="5">
        <f t="shared" si="12"/>
        <v>0.5</v>
      </c>
      <c r="O63" s="10">
        <f t="shared" si="18"/>
        <v>10</v>
      </c>
      <c r="P63" s="5">
        <f t="shared" si="13"/>
        <v>250</v>
      </c>
      <c r="Q63" s="9">
        <f t="shared" si="14"/>
        <v>2</v>
      </c>
      <c r="R63" s="9">
        <f t="shared" si="15"/>
        <v>0</v>
      </c>
    </row>
    <row r="64" spans="1:18" ht="15">
      <c r="A64" s="12">
        <v>32807</v>
      </c>
      <c r="B64">
        <v>3</v>
      </c>
      <c r="C64"/>
      <c r="D64">
        <v>2</v>
      </c>
      <c r="E64"/>
      <c r="F64">
        <v>2</v>
      </c>
      <c r="G64"/>
      <c r="H64"/>
      <c r="I64"/>
      <c r="J64" s="9">
        <f t="shared" si="10"/>
        <v>-1</v>
      </c>
      <c r="K64" s="9">
        <f t="shared" si="11"/>
        <v>-2</v>
      </c>
      <c r="L64" s="9">
        <f t="shared" si="16"/>
        <v>-24</v>
      </c>
      <c r="M64" s="9">
        <f t="shared" si="17"/>
        <v>-19</v>
      </c>
      <c r="N64" s="5">
        <f t="shared" si="12"/>
        <v>0.75</v>
      </c>
      <c r="O64" s="10">
        <f t="shared" si="18"/>
        <v>10.75</v>
      </c>
      <c r="P64" s="5">
        <f t="shared" si="13"/>
        <v>268.75</v>
      </c>
      <c r="Q64" s="9">
        <f t="shared" si="14"/>
        <v>5</v>
      </c>
      <c r="R64" s="9">
        <f t="shared" si="15"/>
        <v>2</v>
      </c>
    </row>
    <row r="65" spans="1:18" ht="15">
      <c r="A65" s="12">
        <v>32808</v>
      </c>
      <c r="B65"/>
      <c r="C65"/>
      <c r="D65">
        <v>1</v>
      </c>
      <c r="E65"/>
      <c r="F65">
        <v>1</v>
      </c>
      <c r="G65"/>
      <c r="H65"/>
      <c r="I65"/>
      <c r="J65" s="9">
        <f t="shared" si="10"/>
        <v>1</v>
      </c>
      <c r="K65" s="9">
        <f t="shared" si="11"/>
        <v>-1</v>
      </c>
      <c r="L65" s="9">
        <f t="shared" si="16"/>
        <v>-23</v>
      </c>
      <c r="M65" s="9">
        <f t="shared" si="17"/>
        <v>-20</v>
      </c>
      <c r="N65" s="5">
        <f t="shared" si="12"/>
        <v>0</v>
      </c>
      <c r="O65" s="10">
        <f t="shared" si="18"/>
        <v>10.75</v>
      </c>
      <c r="P65" s="5">
        <f t="shared" si="13"/>
        <v>268.75</v>
      </c>
      <c r="Q65" s="9">
        <f t="shared" si="14"/>
        <v>1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>
        <v>1</v>
      </c>
      <c r="J66" s="9">
        <f t="shared" si="10"/>
        <v>1</v>
      </c>
      <c r="K66" s="9">
        <f t="shared" si="11"/>
        <v>1</v>
      </c>
      <c r="L66" s="9">
        <f t="shared" si="16"/>
        <v>-22</v>
      </c>
      <c r="M66" s="9">
        <f t="shared" si="17"/>
        <v>-19</v>
      </c>
      <c r="N66" s="5">
        <f t="shared" si="12"/>
        <v>-0.5</v>
      </c>
      <c r="O66" s="10">
        <f t="shared" si="18"/>
        <v>10.25</v>
      </c>
      <c r="P66" s="5">
        <f t="shared" si="13"/>
        <v>256.25</v>
      </c>
      <c r="Q66" s="9">
        <f t="shared" si="14"/>
        <v>0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-22</v>
      </c>
      <c r="M67" s="9">
        <f t="shared" si="17"/>
        <v>-19</v>
      </c>
      <c r="N67" s="5">
        <f t="shared" si="12"/>
        <v>0</v>
      </c>
      <c r="O67" s="10">
        <f t="shared" si="18"/>
        <v>10.25</v>
      </c>
      <c r="P67" s="5">
        <f t="shared" si="13"/>
        <v>256.25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-22</v>
      </c>
      <c r="M68" s="9">
        <f t="shared" si="17"/>
        <v>-19</v>
      </c>
      <c r="N68" s="5">
        <f aca="true" t="shared" si="21" ref="N68:N101">(+J68+K68)*($J$103/($J$103+$K$103))</f>
        <v>0</v>
      </c>
      <c r="O68" s="10">
        <f t="shared" si="18"/>
        <v>10.25</v>
      </c>
      <c r="P68" s="5">
        <f aca="true" t="shared" si="22" ref="P68:P99">O68*100/$N$103</f>
        <v>256.25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3</v>
      </c>
      <c r="F69"/>
      <c r="G69">
        <v>1</v>
      </c>
      <c r="H69"/>
      <c r="I69">
        <v>1</v>
      </c>
      <c r="J69" s="9">
        <f t="shared" si="19"/>
        <v>3</v>
      </c>
      <c r="K69" s="9">
        <f t="shared" si="20"/>
        <v>0</v>
      </c>
      <c r="L69" s="9">
        <f aca="true" t="shared" si="25" ref="L69:L101">L68+J69</f>
        <v>-19</v>
      </c>
      <c r="M69" s="9">
        <f aca="true" t="shared" si="26" ref="M69:M101">M68+K69</f>
        <v>-19</v>
      </c>
      <c r="N69" s="5">
        <f t="shared" si="21"/>
        <v>-0.75</v>
      </c>
      <c r="O69" s="10">
        <f aca="true" t="shared" si="27" ref="O69:O100">O68+N69</f>
        <v>9.5</v>
      </c>
      <c r="P69" s="5">
        <f t="shared" si="22"/>
        <v>237.5</v>
      </c>
      <c r="Q69" s="9">
        <f t="shared" si="23"/>
        <v>1</v>
      </c>
      <c r="R69" s="9">
        <f t="shared" si="24"/>
        <v>4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-19</v>
      </c>
      <c r="M70" s="9">
        <f t="shared" si="26"/>
        <v>-19</v>
      </c>
      <c r="N70" s="5">
        <f t="shared" si="21"/>
        <v>0</v>
      </c>
      <c r="O70" s="10">
        <f t="shared" si="27"/>
        <v>9.5</v>
      </c>
      <c r="P70" s="5">
        <f t="shared" si="22"/>
        <v>237.5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-19</v>
      </c>
      <c r="M71" s="9">
        <f t="shared" si="26"/>
        <v>-19</v>
      </c>
      <c r="N71" s="5">
        <f t="shared" si="21"/>
        <v>0</v>
      </c>
      <c r="O71" s="10">
        <f t="shared" si="27"/>
        <v>9.5</v>
      </c>
      <c r="P71" s="5">
        <f t="shared" si="22"/>
        <v>237.5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1</v>
      </c>
      <c r="I72"/>
      <c r="J72" s="9">
        <f t="shared" si="19"/>
        <v>0</v>
      </c>
      <c r="K72" s="9">
        <f t="shared" si="20"/>
        <v>1</v>
      </c>
      <c r="L72" s="9">
        <f t="shared" si="25"/>
        <v>-19</v>
      </c>
      <c r="M72" s="9">
        <f t="shared" si="26"/>
        <v>-18</v>
      </c>
      <c r="N72" s="5">
        <f t="shared" si="21"/>
        <v>-0.25</v>
      </c>
      <c r="O72" s="10">
        <f t="shared" si="27"/>
        <v>9.25</v>
      </c>
      <c r="P72" s="5">
        <f t="shared" si="22"/>
        <v>231.25</v>
      </c>
      <c r="Q72" s="9">
        <f t="shared" si="23"/>
        <v>0</v>
      </c>
      <c r="R72" s="9">
        <f t="shared" si="24"/>
        <v>1</v>
      </c>
    </row>
    <row r="73" spans="1:18" ht="15">
      <c r="A73" s="12">
        <v>32816</v>
      </c>
      <c r="B73">
        <v>1</v>
      </c>
      <c r="C73">
        <v>1</v>
      </c>
      <c r="D73">
        <v>3</v>
      </c>
      <c r="E73" s="11"/>
      <c r="F73"/>
      <c r="G73">
        <v>1</v>
      </c>
      <c r="H73">
        <v>1</v>
      </c>
      <c r="I73" s="11"/>
      <c r="J73" s="9">
        <f t="shared" si="19"/>
        <v>1</v>
      </c>
      <c r="K73" s="9">
        <f t="shared" si="20"/>
        <v>0</v>
      </c>
      <c r="L73" s="9">
        <f t="shared" si="25"/>
        <v>-18</v>
      </c>
      <c r="M73" s="9">
        <f t="shared" si="26"/>
        <v>-18</v>
      </c>
      <c r="N73" s="5">
        <f t="shared" si="21"/>
        <v>-0.25</v>
      </c>
      <c r="O73" s="10">
        <f t="shared" si="27"/>
        <v>9</v>
      </c>
      <c r="P73" s="5">
        <f t="shared" si="22"/>
        <v>225</v>
      </c>
      <c r="Q73" s="9">
        <f t="shared" si="23"/>
        <v>3</v>
      </c>
      <c r="R73" s="9">
        <f t="shared" si="24"/>
        <v>4</v>
      </c>
    </row>
    <row r="74" spans="1:18" ht="15">
      <c r="A74" s="12">
        <v>32817</v>
      </c>
      <c r="B74">
        <v>1</v>
      </c>
      <c r="C74">
        <v>2</v>
      </c>
      <c r="D74">
        <v>2</v>
      </c>
      <c r="E74"/>
      <c r="F74">
        <v>1</v>
      </c>
      <c r="G74">
        <v>2</v>
      </c>
      <c r="H74">
        <v>3</v>
      </c>
      <c r="I74">
        <v>1</v>
      </c>
      <c r="J74" s="9">
        <f t="shared" si="19"/>
        <v>-1</v>
      </c>
      <c r="K74" s="9">
        <f t="shared" si="20"/>
        <v>1</v>
      </c>
      <c r="L74" s="9">
        <f t="shared" si="25"/>
        <v>-19</v>
      </c>
      <c r="M74" s="9">
        <f t="shared" si="26"/>
        <v>-17</v>
      </c>
      <c r="N74" s="5">
        <f t="shared" si="21"/>
        <v>0</v>
      </c>
      <c r="O74" s="10">
        <f t="shared" si="27"/>
        <v>9</v>
      </c>
      <c r="P74" s="5">
        <f t="shared" si="22"/>
        <v>225</v>
      </c>
      <c r="Q74" s="9">
        <f t="shared" si="23"/>
        <v>6</v>
      </c>
      <c r="R74" s="9">
        <f t="shared" si="24"/>
        <v>6</v>
      </c>
    </row>
    <row r="75" spans="1:18" ht="15">
      <c r="A75" s="12">
        <v>32818</v>
      </c>
      <c r="B75"/>
      <c r="C75"/>
      <c r="D75">
        <v>3</v>
      </c>
      <c r="E75">
        <v>1</v>
      </c>
      <c r="F75">
        <v>3</v>
      </c>
      <c r="G75">
        <v>1</v>
      </c>
      <c r="H75">
        <v>1</v>
      </c>
      <c r="I75"/>
      <c r="J75" s="9">
        <f t="shared" si="19"/>
        <v>4</v>
      </c>
      <c r="K75" s="9">
        <f t="shared" si="20"/>
        <v>-3</v>
      </c>
      <c r="L75" s="9">
        <f t="shared" si="25"/>
        <v>-15</v>
      </c>
      <c r="M75" s="9">
        <f t="shared" si="26"/>
        <v>-20</v>
      </c>
      <c r="N75" s="5">
        <f t="shared" si="21"/>
        <v>-0.25</v>
      </c>
      <c r="O75" s="10">
        <f t="shared" si="27"/>
        <v>8.75</v>
      </c>
      <c r="P75" s="5">
        <f t="shared" si="22"/>
        <v>218.75</v>
      </c>
      <c r="Q75" s="9">
        <f t="shared" si="23"/>
        <v>4</v>
      </c>
      <c r="R75" s="9">
        <f t="shared" si="24"/>
        <v>5</v>
      </c>
    </row>
    <row r="76" spans="1:18" ht="15">
      <c r="A76" s="12">
        <v>32819</v>
      </c>
      <c r="B76">
        <v>2</v>
      </c>
      <c r="C76"/>
      <c r="D76">
        <v>4</v>
      </c>
      <c r="E76"/>
      <c r="F76">
        <v>2</v>
      </c>
      <c r="G76">
        <v>1</v>
      </c>
      <c r="H76">
        <v>2</v>
      </c>
      <c r="I76">
        <v>1</v>
      </c>
      <c r="J76" s="9">
        <f t="shared" si="19"/>
        <v>2</v>
      </c>
      <c r="K76" s="9">
        <f t="shared" si="20"/>
        <v>0</v>
      </c>
      <c r="L76" s="9">
        <f t="shared" si="25"/>
        <v>-13</v>
      </c>
      <c r="M76" s="9">
        <f t="shared" si="26"/>
        <v>-20</v>
      </c>
      <c r="N76" s="5">
        <f t="shared" si="21"/>
        <v>-0.5</v>
      </c>
      <c r="O76" s="10">
        <f t="shared" si="27"/>
        <v>8.25</v>
      </c>
      <c r="P76" s="5">
        <f t="shared" si="22"/>
        <v>206.25</v>
      </c>
      <c r="Q76" s="9">
        <f t="shared" si="23"/>
        <v>5</v>
      </c>
      <c r="R76" s="9">
        <f t="shared" si="24"/>
        <v>7</v>
      </c>
    </row>
    <row r="77" spans="1:18" ht="15">
      <c r="A77" s="12">
        <v>32820</v>
      </c>
      <c r="B77">
        <v>1</v>
      </c>
      <c r="C77">
        <v>1</v>
      </c>
      <c r="D77">
        <v>3</v>
      </c>
      <c r="E77">
        <v>2</v>
      </c>
      <c r="F77">
        <v>3</v>
      </c>
      <c r="G77">
        <v>1</v>
      </c>
      <c r="H77">
        <v>1</v>
      </c>
      <c r="I77"/>
      <c r="J77" s="9">
        <f t="shared" si="19"/>
        <v>3</v>
      </c>
      <c r="K77" s="9">
        <f t="shared" si="20"/>
        <v>-3</v>
      </c>
      <c r="L77" s="9">
        <f t="shared" si="25"/>
        <v>-10</v>
      </c>
      <c r="M77" s="9">
        <f t="shared" si="26"/>
        <v>-23</v>
      </c>
      <c r="N77" s="5">
        <f t="shared" si="21"/>
        <v>0</v>
      </c>
      <c r="O77" s="10">
        <f t="shared" si="27"/>
        <v>8.25</v>
      </c>
      <c r="P77" s="5">
        <f t="shared" si="22"/>
        <v>206.25</v>
      </c>
      <c r="Q77" s="9">
        <f t="shared" si="23"/>
        <v>6</v>
      </c>
      <c r="R77" s="9">
        <f t="shared" si="24"/>
        <v>6</v>
      </c>
    </row>
    <row r="78" spans="1:18" ht="15">
      <c r="A78" s="12">
        <v>32821</v>
      </c>
      <c r="B78">
        <v>1</v>
      </c>
      <c r="C78" s="11">
        <v>2</v>
      </c>
      <c r="D78" s="11">
        <v>1</v>
      </c>
      <c r="E78">
        <v>2</v>
      </c>
      <c r="F78">
        <v>2</v>
      </c>
      <c r="G78" s="11">
        <v>2</v>
      </c>
      <c r="H78" s="11"/>
      <c r="I78">
        <v>1</v>
      </c>
      <c r="J78" s="9">
        <f t="shared" si="19"/>
        <v>0</v>
      </c>
      <c r="K78" s="9">
        <f t="shared" si="20"/>
        <v>-3</v>
      </c>
      <c r="L78" s="9">
        <f t="shared" si="25"/>
        <v>-10</v>
      </c>
      <c r="M78" s="9">
        <f t="shared" si="26"/>
        <v>-26</v>
      </c>
      <c r="N78" s="5">
        <f t="shared" si="21"/>
        <v>0.75</v>
      </c>
      <c r="O78" s="10">
        <f t="shared" si="27"/>
        <v>9</v>
      </c>
      <c r="P78" s="5">
        <f t="shared" si="22"/>
        <v>225</v>
      </c>
      <c r="Q78" s="9">
        <f t="shared" si="23"/>
        <v>7</v>
      </c>
      <c r="R78" s="9">
        <f t="shared" si="24"/>
        <v>4</v>
      </c>
    </row>
    <row r="79" spans="1:18" ht="15">
      <c r="A79" s="12">
        <v>32822</v>
      </c>
      <c r="B79"/>
      <c r="C79"/>
      <c r="D79"/>
      <c r="E79">
        <v>1</v>
      </c>
      <c r="F79">
        <v>1</v>
      </c>
      <c r="G79">
        <v>2</v>
      </c>
      <c r="H79"/>
      <c r="I79"/>
      <c r="J79" s="9">
        <f t="shared" si="19"/>
        <v>1</v>
      </c>
      <c r="K79" s="9">
        <f t="shared" si="20"/>
        <v>-3</v>
      </c>
      <c r="L79" s="9">
        <f t="shared" si="25"/>
        <v>-9</v>
      </c>
      <c r="M79" s="9">
        <f t="shared" si="26"/>
        <v>-29</v>
      </c>
      <c r="N79" s="5">
        <f t="shared" si="21"/>
        <v>0.5</v>
      </c>
      <c r="O79" s="10">
        <f t="shared" si="27"/>
        <v>9.5</v>
      </c>
      <c r="P79" s="5">
        <f t="shared" si="22"/>
        <v>237.5</v>
      </c>
      <c r="Q79" s="9">
        <f t="shared" si="23"/>
        <v>3</v>
      </c>
      <c r="R79" s="9">
        <f t="shared" si="24"/>
        <v>1</v>
      </c>
    </row>
    <row r="80" spans="1:18" ht="15">
      <c r="A80" s="12">
        <v>32823</v>
      </c>
      <c r="B80">
        <v>1</v>
      </c>
      <c r="C80"/>
      <c r="D80">
        <v>2</v>
      </c>
      <c r="E80"/>
      <c r="F80"/>
      <c r="G80">
        <v>1</v>
      </c>
      <c r="H80">
        <v>3</v>
      </c>
      <c r="I80">
        <v>2</v>
      </c>
      <c r="J80" s="9">
        <f t="shared" si="19"/>
        <v>1</v>
      </c>
      <c r="K80" s="9">
        <f t="shared" si="20"/>
        <v>4</v>
      </c>
      <c r="L80" s="9">
        <f t="shared" si="25"/>
        <v>-8</v>
      </c>
      <c r="M80" s="9">
        <f t="shared" si="26"/>
        <v>-25</v>
      </c>
      <c r="N80" s="5">
        <f t="shared" si="21"/>
        <v>-1.25</v>
      </c>
      <c r="O80" s="10">
        <f t="shared" si="27"/>
        <v>8.25</v>
      </c>
      <c r="P80" s="5">
        <f t="shared" si="22"/>
        <v>206.25</v>
      </c>
      <c r="Q80" s="9">
        <f t="shared" si="23"/>
        <v>2</v>
      </c>
      <c r="R80" s="9">
        <f t="shared" si="24"/>
        <v>7</v>
      </c>
    </row>
    <row r="81" spans="1:19" ht="15">
      <c r="A81" s="12">
        <v>32824</v>
      </c>
      <c r="B81">
        <v>2</v>
      </c>
      <c r="C81">
        <v>1</v>
      </c>
      <c r="D81">
        <v>3</v>
      </c>
      <c r="E81"/>
      <c r="F81">
        <v>1</v>
      </c>
      <c r="G81"/>
      <c r="H81">
        <v>2</v>
      </c>
      <c r="I81">
        <v>1</v>
      </c>
      <c r="J81" s="9">
        <f t="shared" si="19"/>
        <v>0</v>
      </c>
      <c r="K81" s="9">
        <f t="shared" si="20"/>
        <v>2</v>
      </c>
      <c r="L81" s="9">
        <f t="shared" si="25"/>
        <v>-8</v>
      </c>
      <c r="M81" s="9">
        <f t="shared" si="26"/>
        <v>-23</v>
      </c>
      <c r="N81" s="5">
        <f t="shared" si="21"/>
        <v>-0.5</v>
      </c>
      <c r="O81" s="10">
        <f t="shared" si="27"/>
        <v>7.75</v>
      </c>
      <c r="P81" s="5">
        <f t="shared" si="22"/>
        <v>193.75</v>
      </c>
      <c r="Q81" s="9">
        <f t="shared" si="23"/>
        <v>4</v>
      </c>
      <c r="R81" s="9">
        <f t="shared" si="24"/>
        <v>6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-8</v>
      </c>
      <c r="M82" s="9">
        <f t="shared" si="26"/>
        <v>-24</v>
      </c>
      <c r="N82" s="5">
        <f t="shared" si="21"/>
        <v>0.25</v>
      </c>
      <c r="O82" s="10">
        <f t="shared" si="27"/>
        <v>8</v>
      </c>
      <c r="P82" s="5">
        <f t="shared" si="22"/>
        <v>200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-8</v>
      </c>
      <c r="M83" s="9">
        <f t="shared" si="26"/>
        <v>-24</v>
      </c>
      <c r="N83" s="5">
        <f t="shared" si="21"/>
        <v>0</v>
      </c>
      <c r="O83" s="10">
        <f t="shared" si="27"/>
        <v>8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-8</v>
      </c>
      <c r="M84" s="9">
        <f t="shared" si="26"/>
        <v>-24</v>
      </c>
      <c r="N84" s="5">
        <f t="shared" si="21"/>
        <v>0</v>
      </c>
      <c r="O84" s="10">
        <f t="shared" si="27"/>
        <v>8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>
        <v>3</v>
      </c>
      <c r="F85">
        <v>2</v>
      </c>
      <c r="G85"/>
      <c r="H85">
        <v>2</v>
      </c>
      <c r="I85">
        <v>1</v>
      </c>
      <c r="J85" s="9">
        <f t="shared" si="19"/>
        <v>4</v>
      </c>
      <c r="K85" s="9">
        <f t="shared" si="20"/>
        <v>1</v>
      </c>
      <c r="L85" s="9">
        <f t="shared" si="25"/>
        <v>-4</v>
      </c>
      <c r="M85" s="9">
        <f t="shared" si="26"/>
        <v>-23</v>
      </c>
      <c r="N85" s="5">
        <f t="shared" si="21"/>
        <v>-1.25</v>
      </c>
      <c r="O85" s="10">
        <f t="shared" si="27"/>
        <v>6.75</v>
      </c>
      <c r="P85" s="5">
        <f t="shared" si="22"/>
        <v>168.75</v>
      </c>
      <c r="Q85" s="9">
        <f t="shared" si="23"/>
        <v>2</v>
      </c>
      <c r="R85" s="9">
        <f t="shared" si="24"/>
        <v>7</v>
      </c>
    </row>
    <row r="86" spans="1:18" ht="15">
      <c r="A86" s="12">
        <v>32829</v>
      </c>
      <c r="B86"/>
      <c r="C86"/>
      <c r="D86">
        <v>1</v>
      </c>
      <c r="E86"/>
      <c r="F86">
        <v>1</v>
      </c>
      <c r="G86"/>
      <c r="H86"/>
      <c r="I86">
        <v>1</v>
      </c>
      <c r="J86" s="9">
        <f t="shared" si="19"/>
        <v>1</v>
      </c>
      <c r="K86" s="9">
        <f t="shared" si="20"/>
        <v>0</v>
      </c>
      <c r="L86" s="9">
        <f t="shared" si="25"/>
        <v>-3</v>
      </c>
      <c r="M86" s="9">
        <f t="shared" si="26"/>
        <v>-23</v>
      </c>
      <c r="N86" s="5">
        <f t="shared" si="21"/>
        <v>-0.25</v>
      </c>
      <c r="O86" s="10">
        <f t="shared" si="27"/>
        <v>6.5</v>
      </c>
      <c r="P86" s="5">
        <f t="shared" si="22"/>
        <v>162.5</v>
      </c>
      <c r="Q86" s="9">
        <f t="shared" si="23"/>
        <v>1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-4</v>
      </c>
      <c r="M87" s="9">
        <f t="shared" si="26"/>
        <v>-23</v>
      </c>
      <c r="N87" s="5">
        <f t="shared" si="21"/>
        <v>0.25</v>
      </c>
      <c r="O87" s="10">
        <f t="shared" si="27"/>
        <v>6.75</v>
      </c>
      <c r="P87" s="5">
        <f t="shared" si="22"/>
        <v>168.75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-23</v>
      </c>
      <c r="N88" s="5">
        <f t="shared" si="21"/>
        <v>0</v>
      </c>
      <c r="O88" s="10">
        <f t="shared" si="27"/>
        <v>6.75</v>
      </c>
      <c r="P88" s="5">
        <f t="shared" si="22"/>
        <v>168.75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>
        <v>1</v>
      </c>
      <c r="J89" s="9">
        <f t="shared" si="19"/>
        <v>0</v>
      </c>
      <c r="K89" s="9">
        <f t="shared" si="20"/>
        <v>1</v>
      </c>
      <c r="L89" s="9">
        <f t="shared" si="25"/>
        <v>-4</v>
      </c>
      <c r="M89" s="9">
        <f t="shared" si="26"/>
        <v>-22</v>
      </c>
      <c r="N89" s="5">
        <f t="shared" si="21"/>
        <v>-0.25</v>
      </c>
      <c r="O89" s="10">
        <f t="shared" si="27"/>
        <v>6.5</v>
      </c>
      <c r="P89" s="5">
        <f t="shared" si="22"/>
        <v>162.5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-22</v>
      </c>
      <c r="N90" s="5">
        <f t="shared" si="21"/>
        <v>0</v>
      </c>
      <c r="O90" s="10">
        <f t="shared" si="27"/>
        <v>6.5</v>
      </c>
      <c r="P90" s="5">
        <f t="shared" si="22"/>
        <v>162.5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-22</v>
      </c>
      <c r="N91" s="5">
        <f t="shared" si="21"/>
        <v>0</v>
      </c>
      <c r="O91" s="10">
        <f t="shared" si="27"/>
        <v>6.5</v>
      </c>
      <c r="P91" s="5">
        <f t="shared" si="22"/>
        <v>162.5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>
        <v>4</v>
      </c>
      <c r="E92">
        <v>1</v>
      </c>
      <c r="F92">
        <v>2</v>
      </c>
      <c r="G92"/>
      <c r="H92">
        <v>3</v>
      </c>
      <c r="I92">
        <v>1</v>
      </c>
      <c r="J92" s="9">
        <f t="shared" si="19"/>
        <v>4</v>
      </c>
      <c r="K92" s="9">
        <f t="shared" si="20"/>
        <v>2</v>
      </c>
      <c r="L92" s="9">
        <f t="shared" si="25"/>
        <v>0</v>
      </c>
      <c r="M92" s="9">
        <f t="shared" si="26"/>
        <v>-20</v>
      </c>
      <c r="N92" s="5">
        <f t="shared" si="21"/>
        <v>-1.5</v>
      </c>
      <c r="O92" s="10">
        <f t="shared" si="27"/>
        <v>5</v>
      </c>
      <c r="P92" s="5">
        <f t="shared" si="22"/>
        <v>125</v>
      </c>
      <c r="Q92" s="9">
        <f t="shared" si="23"/>
        <v>3</v>
      </c>
      <c r="R92" s="9">
        <f t="shared" si="24"/>
        <v>9</v>
      </c>
    </row>
    <row r="93" spans="1:18" ht="15">
      <c r="A93" s="12">
        <v>32836</v>
      </c>
      <c r="B93">
        <v>1</v>
      </c>
      <c r="C93"/>
      <c r="D93">
        <v>4</v>
      </c>
      <c r="E93"/>
      <c r="F93">
        <v>2</v>
      </c>
      <c r="G93"/>
      <c r="H93">
        <v>2</v>
      </c>
      <c r="I93">
        <v>1</v>
      </c>
      <c r="J93" s="9">
        <f t="shared" si="19"/>
        <v>3</v>
      </c>
      <c r="K93" s="9">
        <f t="shared" si="20"/>
        <v>1</v>
      </c>
      <c r="L93" s="9">
        <f t="shared" si="25"/>
        <v>3</v>
      </c>
      <c r="M93" s="9">
        <f t="shared" si="26"/>
        <v>-19</v>
      </c>
      <c r="N93" s="5">
        <f t="shared" si="21"/>
        <v>-1</v>
      </c>
      <c r="O93" s="10">
        <f t="shared" si="27"/>
        <v>4</v>
      </c>
      <c r="P93" s="5">
        <f t="shared" si="22"/>
        <v>100</v>
      </c>
      <c r="Q93" s="9">
        <f t="shared" si="23"/>
        <v>3</v>
      </c>
      <c r="R93" s="9">
        <f t="shared" si="24"/>
        <v>7</v>
      </c>
    </row>
    <row r="94" spans="1:18" ht="15">
      <c r="A94" s="12">
        <v>32837</v>
      </c>
      <c r="B94">
        <v>1</v>
      </c>
      <c r="C94"/>
      <c r="D94" s="11">
        <v>3</v>
      </c>
      <c r="E94" s="11"/>
      <c r="F94">
        <v>2</v>
      </c>
      <c r="G94">
        <v>2</v>
      </c>
      <c r="H94" s="11">
        <v>1</v>
      </c>
      <c r="I94" s="11">
        <v>4</v>
      </c>
      <c r="J94" s="9">
        <f t="shared" si="19"/>
        <v>2</v>
      </c>
      <c r="K94" s="9">
        <f t="shared" si="20"/>
        <v>1</v>
      </c>
      <c r="L94" s="9">
        <f t="shared" si="25"/>
        <v>5</v>
      </c>
      <c r="M94" s="9">
        <f t="shared" si="26"/>
        <v>-18</v>
      </c>
      <c r="N94" s="5">
        <f t="shared" si="21"/>
        <v>-0.75</v>
      </c>
      <c r="O94" s="10">
        <f t="shared" si="27"/>
        <v>3.25</v>
      </c>
      <c r="P94" s="5">
        <f t="shared" si="22"/>
        <v>81.25</v>
      </c>
      <c r="Q94" s="9">
        <f t="shared" si="23"/>
        <v>5</v>
      </c>
      <c r="R94" s="9">
        <f t="shared" si="24"/>
        <v>8</v>
      </c>
    </row>
    <row r="95" spans="1:19" ht="15">
      <c r="A95" s="12">
        <v>32838</v>
      </c>
      <c r="B95"/>
      <c r="C95">
        <v>1</v>
      </c>
      <c r="D95">
        <v>1</v>
      </c>
      <c r="E95"/>
      <c r="F95">
        <v>2</v>
      </c>
      <c r="G95"/>
      <c r="H95">
        <v>1</v>
      </c>
      <c r="I95"/>
      <c r="J95" s="9">
        <f t="shared" si="19"/>
        <v>0</v>
      </c>
      <c r="K95" s="9">
        <f t="shared" si="20"/>
        <v>-1</v>
      </c>
      <c r="L95" s="9">
        <f t="shared" si="25"/>
        <v>5</v>
      </c>
      <c r="M95" s="9">
        <f t="shared" si="26"/>
        <v>-19</v>
      </c>
      <c r="N95" s="5">
        <f t="shared" si="21"/>
        <v>0.25</v>
      </c>
      <c r="O95" s="10">
        <f t="shared" si="27"/>
        <v>3.5</v>
      </c>
      <c r="P95" s="5">
        <f t="shared" si="22"/>
        <v>87.5</v>
      </c>
      <c r="Q95" s="9">
        <f t="shared" si="23"/>
        <v>3</v>
      </c>
      <c r="R95" s="9">
        <f t="shared" si="24"/>
        <v>2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-19</v>
      </c>
      <c r="N96" s="5">
        <f t="shared" si="21"/>
        <v>0</v>
      </c>
      <c r="O96" s="10">
        <f t="shared" si="27"/>
        <v>3.5</v>
      </c>
      <c r="P96" s="5">
        <f t="shared" si="22"/>
        <v>87.5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-19</v>
      </c>
      <c r="N97" s="5">
        <f t="shared" si="21"/>
        <v>0</v>
      </c>
      <c r="O97" s="10">
        <f t="shared" si="27"/>
        <v>3.5</v>
      </c>
      <c r="P97" s="5">
        <f t="shared" si="22"/>
        <v>87.5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-19</v>
      </c>
      <c r="N98" s="5">
        <f t="shared" si="21"/>
        <v>0</v>
      </c>
      <c r="O98" s="10">
        <f t="shared" si="27"/>
        <v>3.5</v>
      </c>
      <c r="P98" s="5">
        <f t="shared" si="22"/>
        <v>87.5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v>1</v>
      </c>
      <c r="C99"/>
      <c r="D99"/>
      <c r="E99"/>
      <c r="F99">
        <v>1</v>
      </c>
      <c r="G99"/>
      <c r="H99"/>
      <c r="I99"/>
      <c r="J99" s="9">
        <f t="shared" si="19"/>
        <v>-1</v>
      </c>
      <c r="K99" s="9">
        <f t="shared" si="20"/>
        <v>-1</v>
      </c>
      <c r="L99" s="9">
        <f t="shared" si="25"/>
        <v>4</v>
      </c>
      <c r="M99" s="9">
        <f t="shared" si="26"/>
        <v>-20</v>
      </c>
      <c r="N99" s="5">
        <f t="shared" si="21"/>
        <v>0.5</v>
      </c>
      <c r="O99" s="10">
        <f t="shared" si="27"/>
        <v>4</v>
      </c>
      <c r="P99" s="5">
        <f t="shared" si="22"/>
        <v>100</v>
      </c>
      <c r="Q99" s="9">
        <f t="shared" si="23"/>
        <v>2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-20</v>
      </c>
      <c r="N100" s="5">
        <f t="shared" si="21"/>
        <v>0</v>
      </c>
      <c r="O100" s="10">
        <f t="shared" si="27"/>
        <v>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-20</v>
      </c>
      <c r="N101" s="5">
        <f t="shared" si="21"/>
        <v>0</v>
      </c>
      <c r="O101" s="10">
        <f>O100+N101</f>
        <v>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31</v>
      </c>
      <c r="C103" s="9">
        <f t="shared" si="28"/>
        <v>35</v>
      </c>
      <c r="D103" s="9">
        <f t="shared" si="28"/>
        <v>51</v>
      </c>
      <c r="E103" s="9">
        <f t="shared" si="28"/>
        <v>19</v>
      </c>
      <c r="F103" s="9">
        <f t="shared" si="28"/>
        <v>43</v>
      </c>
      <c r="G103" s="9">
        <f t="shared" si="28"/>
        <v>29</v>
      </c>
      <c r="H103" s="9">
        <f t="shared" si="28"/>
        <v>28</v>
      </c>
      <c r="I103" s="9">
        <f t="shared" si="28"/>
        <v>24</v>
      </c>
      <c r="J103" s="9">
        <f t="shared" si="28"/>
        <v>4</v>
      </c>
      <c r="K103" s="9">
        <f t="shared" si="28"/>
        <v>-20</v>
      </c>
      <c r="N103" s="5">
        <f>SUM(N4:N101)</f>
        <v>4</v>
      </c>
      <c r="Q103" s="10">
        <f>SUM(Q4:Q101)</f>
        <v>138</v>
      </c>
      <c r="R103" s="10">
        <f>SUM(R4:R101)</f>
        <v>122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90" sqref="F9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49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251</v>
      </c>
      <c r="W5"/>
      <c r="X5"/>
      <c r="Y5" s="1" t="s">
        <v>30</v>
      </c>
      <c r="Z5" s="10">
        <f>SUM(N11:N17)</f>
        <v>-3.6734693877551026</v>
      </c>
      <c r="AA5" s="5">
        <f t="shared" si="6"/>
        <v>-20.408163265306126</v>
      </c>
      <c r="AB5" s="10">
        <f>SUM(Q11:Q17)+SUM(R11:R17)</f>
        <v>22</v>
      </c>
      <c r="AC5" s="10">
        <f>100*SUM(R11:R17)/AB5</f>
        <v>27.272727272727273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202</v>
      </c>
      <c r="W6"/>
      <c r="X6" s="1" t="s">
        <v>32</v>
      </c>
      <c r="Z6" s="10">
        <f>SUM(N18:N24)</f>
        <v>-2.2040816326530615</v>
      </c>
      <c r="AA6" s="5">
        <f t="shared" si="6"/>
        <v>-12.244897959183675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55.4083885209713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12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-0.3673469387755102</v>
      </c>
      <c r="AA8" s="5">
        <f t="shared" si="6"/>
        <v>-2.0408163265306123</v>
      </c>
      <c r="AB8" s="10">
        <f>SUM(Q32:Q38)+SUM(R32:R38)</f>
        <v>17</v>
      </c>
      <c r="AC8" s="10">
        <f>100*SUM(R32:R38)/AB8</f>
        <v>47.05882352941177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12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27.722772277227726</v>
      </c>
      <c r="W10"/>
      <c r="X10" s="8" t="s">
        <v>38</v>
      </c>
      <c r="Z10" s="10">
        <f>SUM(N46:N52)</f>
        <v>2.938775510204082</v>
      </c>
      <c r="AA10" s="5">
        <f t="shared" si="6"/>
        <v>16.3265306122449</v>
      </c>
      <c r="AB10" s="10">
        <f>SUM(Q46:Q52)+SUM(R46:R52)</f>
        <v>22</v>
      </c>
      <c r="AC10" s="10">
        <f>100*SUM(R46:R52)/AB10</f>
        <v>68.18181818181819</v>
      </c>
    </row>
    <row r="11" spans="1:29" ht="15">
      <c r="A11" s="12">
        <v>32754</v>
      </c>
      <c r="B11"/>
      <c r="C11"/>
      <c r="D11"/>
      <c r="E11"/>
      <c r="F11"/>
      <c r="G11"/>
      <c r="H11">
        <v>1</v>
      </c>
      <c r="I11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8"/>
        <v>3</v>
      </c>
      <c r="N11" s="5">
        <f t="shared" si="2"/>
        <v>1.1020408163265307</v>
      </c>
      <c r="O11" s="10">
        <f t="shared" si="9"/>
        <v>1.1020408163265307</v>
      </c>
      <c r="P11" s="5">
        <f t="shared" si="3"/>
        <v>6.122448979591836</v>
      </c>
      <c r="Q11" s="9">
        <f t="shared" si="4"/>
        <v>0</v>
      </c>
      <c r="R11" s="9">
        <f t="shared" si="5"/>
        <v>3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6.612244897959185</v>
      </c>
      <c r="AA11" s="5">
        <f t="shared" si="6"/>
        <v>36.734693877551024</v>
      </c>
      <c r="AB11" s="10">
        <f>SUM(Q53:Q59)+SUM(R53:R59)</f>
        <v>58</v>
      </c>
      <c r="AC11" s="10">
        <f>100*SUM(R53:R59)/AB11</f>
        <v>65.51724137931035</v>
      </c>
    </row>
    <row r="12" spans="1:29" ht="15">
      <c r="A12" s="12">
        <v>32755</v>
      </c>
      <c r="B12"/>
      <c r="C12"/>
      <c r="D12"/>
      <c r="E12"/>
      <c r="F12"/>
      <c r="G12"/>
      <c r="H12"/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0</v>
      </c>
      <c r="M12" s="9">
        <f t="shared" si="8"/>
        <v>4</v>
      </c>
      <c r="N12" s="5">
        <f t="shared" si="2"/>
        <v>0.3673469387755102</v>
      </c>
      <c r="O12" s="10">
        <f t="shared" si="9"/>
        <v>1.469387755102041</v>
      </c>
      <c r="P12" s="5">
        <f t="shared" si="3"/>
        <v>8.163265306122447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31.07569721115538</v>
      </c>
      <c r="W12"/>
      <c r="X12" s="8" t="s">
        <v>42</v>
      </c>
      <c r="Z12" s="10">
        <f>SUM(N60:N66)</f>
        <v>-0.7346938775510208</v>
      </c>
      <c r="AA12" s="5">
        <f t="shared" si="6"/>
        <v>-4.081632653061226</v>
      </c>
      <c r="AB12" s="10">
        <f>SUM(Q60:Q66)+SUM(R60:R66)</f>
        <v>66</v>
      </c>
      <c r="AC12" s="10">
        <f>100*SUM(R60:R66)/AB12</f>
        <v>48.484848484848484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2</v>
      </c>
      <c r="N13" s="5">
        <f t="shared" si="2"/>
        <v>-0.7346938775510204</v>
      </c>
      <c r="O13" s="10">
        <f t="shared" si="9"/>
        <v>0.7346938775510204</v>
      </c>
      <c r="P13" s="5">
        <f t="shared" si="3"/>
        <v>4.081632653061224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-2.2040816326530615</v>
      </c>
      <c r="AA13" s="5">
        <f t="shared" si="6"/>
        <v>-12.244897959183675</v>
      </c>
      <c r="AB13" s="10">
        <f>SUM(Q67:Q73)+SUM(R67:R73)</f>
        <v>14</v>
      </c>
      <c r="AC13" s="10">
        <f>100*SUM(R67:R73)/AB13</f>
        <v>28.571428571428573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3</v>
      </c>
      <c r="H14" s="11"/>
      <c r="I14" s="11"/>
      <c r="J14" s="9">
        <f t="shared" si="0"/>
        <v>-1</v>
      </c>
      <c r="K14" s="9">
        <f t="shared" si="1"/>
        <v>-3</v>
      </c>
      <c r="L14" s="9">
        <f t="shared" si="7"/>
        <v>-1</v>
      </c>
      <c r="M14" s="9">
        <f t="shared" si="8"/>
        <v>-1</v>
      </c>
      <c r="N14" s="5">
        <f t="shared" si="2"/>
        <v>-1.469387755102041</v>
      </c>
      <c r="O14" s="10">
        <f t="shared" si="9"/>
        <v>-0.7346938775510204</v>
      </c>
      <c r="P14" s="5">
        <f t="shared" si="3"/>
        <v>-4.081632653061224</v>
      </c>
      <c r="Q14" s="9">
        <f t="shared" si="4"/>
        <v>4</v>
      </c>
      <c r="R14" s="9">
        <f t="shared" si="5"/>
        <v>0</v>
      </c>
      <c r="T14" s="8"/>
      <c r="W14"/>
      <c r="X14" s="8" t="s">
        <v>44</v>
      </c>
      <c r="Z14" s="10">
        <f>SUM(N74:N80)</f>
        <v>2.9387755102040822</v>
      </c>
      <c r="AA14" s="5">
        <f t="shared" si="6"/>
        <v>16.326530612244902</v>
      </c>
      <c r="AB14" s="10">
        <f>SUM(Q74:Q80)+SUM(R74:R80)</f>
        <v>38</v>
      </c>
      <c r="AC14" s="10">
        <f>100*SUM(R74:R80)/AB14</f>
        <v>60.526315789473685</v>
      </c>
    </row>
    <row r="15" spans="1:29" ht="15">
      <c r="A15" s="12">
        <v>32758</v>
      </c>
      <c r="B15"/>
      <c r="C15"/>
      <c r="D15" s="11"/>
      <c r="E15" s="11"/>
      <c r="F15">
        <v>2</v>
      </c>
      <c r="G15">
        <v>2</v>
      </c>
      <c r="H15" s="11"/>
      <c r="I15" s="11">
        <v>1</v>
      </c>
      <c r="J15" s="9">
        <f t="shared" si="0"/>
        <v>0</v>
      </c>
      <c r="K15" s="9">
        <f t="shared" si="1"/>
        <v>-3</v>
      </c>
      <c r="L15" s="9">
        <f t="shared" si="7"/>
        <v>-1</v>
      </c>
      <c r="M15" s="9">
        <f t="shared" si="8"/>
        <v>-4</v>
      </c>
      <c r="N15" s="5">
        <f t="shared" si="2"/>
        <v>-1.1020408163265307</v>
      </c>
      <c r="O15" s="10">
        <f t="shared" si="9"/>
        <v>-1.8367346938775513</v>
      </c>
      <c r="P15" s="5">
        <f t="shared" si="3"/>
        <v>-10.204081632653061</v>
      </c>
      <c r="Q15" s="9">
        <f t="shared" si="4"/>
        <v>4</v>
      </c>
      <c r="R15" s="9">
        <f t="shared" si="5"/>
        <v>1</v>
      </c>
      <c r="T15" s="8"/>
      <c r="W15"/>
      <c r="Y15" s="8" t="s">
        <v>45</v>
      </c>
      <c r="Z15" s="10">
        <f>SUM(N81:N87)</f>
        <v>9.551020408163266</v>
      </c>
      <c r="AA15" s="5">
        <f t="shared" si="6"/>
        <v>53.061224489795926</v>
      </c>
      <c r="AB15" s="10">
        <f>SUM(Q81:Q87)+SUM(R81:R87)</f>
        <v>88</v>
      </c>
      <c r="AC15" s="10">
        <f>100*SUM(R81:R87)/AB15</f>
        <v>64.77272727272727</v>
      </c>
    </row>
    <row r="16" spans="1:29" ht="15">
      <c r="A16" s="12">
        <v>32759</v>
      </c>
      <c r="B16">
        <v>2</v>
      </c>
      <c r="C16"/>
      <c r="D16"/>
      <c r="E16"/>
      <c r="F16"/>
      <c r="G16">
        <v>1</v>
      </c>
      <c r="H16"/>
      <c r="I16">
        <v>1</v>
      </c>
      <c r="J16" s="9">
        <f t="shared" si="0"/>
        <v>-2</v>
      </c>
      <c r="K16" s="9">
        <f t="shared" si="1"/>
        <v>0</v>
      </c>
      <c r="L16" s="9">
        <f t="shared" si="7"/>
        <v>-3</v>
      </c>
      <c r="M16" s="9">
        <f t="shared" si="8"/>
        <v>-4</v>
      </c>
      <c r="N16" s="5">
        <f t="shared" si="2"/>
        <v>-0.7346938775510204</v>
      </c>
      <c r="O16" s="10">
        <f t="shared" si="9"/>
        <v>-2.5714285714285716</v>
      </c>
      <c r="P16" s="5">
        <f t="shared" si="3"/>
        <v>-14.285714285714285</v>
      </c>
      <c r="Q16" s="9">
        <f t="shared" si="4"/>
        <v>3</v>
      </c>
      <c r="R16" s="9">
        <f t="shared" si="5"/>
        <v>1</v>
      </c>
      <c r="X16" s="8" t="s">
        <v>46</v>
      </c>
      <c r="Z16" s="10">
        <f>SUM(N88:N94)</f>
        <v>5.877551020408164</v>
      </c>
      <c r="AA16" s="5">
        <f t="shared" si="6"/>
        <v>32.6530612244898</v>
      </c>
      <c r="AB16" s="10">
        <f>SUM(Q88:Q94)+SUM(R88:R94)</f>
        <v>38</v>
      </c>
      <c r="AC16" s="10">
        <f>100*SUM(R88:R94)/AB16</f>
        <v>71.05263157894737</v>
      </c>
    </row>
    <row r="17" spans="1:29" ht="15">
      <c r="A17" s="12">
        <v>32760</v>
      </c>
      <c r="B17" s="11">
        <v>2</v>
      </c>
      <c r="C17"/>
      <c r="D17" s="11"/>
      <c r="E17" s="11"/>
      <c r="F17" s="11">
        <v>1</v>
      </c>
      <c r="G17"/>
      <c r="H17" s="11"/>
      <c r="I17" s="11"/>
      <c r="J17" s="9">
        <f t="shared" si="0"/>
        <v>-2</v>
      </c>
      <c r="K17" s="9">
        <f t="shared" si="1"/>
        <v>-1</v>
      </c>
      <c r="L17" s="9">
        <f t="shared" si="7"/>
        <v>-5</v>
      </c>
      <c r="M17" s="9">
        <f t="shared" si="8"/>
        <v>-5</v>
      </c>
      <c r="N17" s="5">
        <f t="shared" si="2"/>
        <v>-1.1020408163265307</v>
      </c>
      <c r="O17" s="10">
        <f t="shared" si="9"/>
        <v>-3.6734693877551026</v>
      </c>
      <c r="P17" s="5">
        <f t="shared" si="3"/>
        <v>-20.408163265306122</v>
      </c>
      <c r="Q17" s="9">
        <f t="shared" si="4"/>
        <v>3</v>
      </c>
      <c r="R17" s="9">
        <f t="shared" si="5"/>
        <v>0</v>
      </c>
      <c r="T17" s="8"/>
      <c r="X17"/>
      <c r="Y17" s="8" t="s">
        <v>47</v>
      </c>
      <c r="Z17" s="10">
        <f>SUM(N95:N101)</f>
        <v>-0.7346938775510206</v>
      </c>
      <c r="AA17" s="5">
        <f t="shared" si="6"/>
        <v>-4.0816326530612255</v>
      </c>
      <c r="AB17" s="10">
        <f>SUM(Q95:Q101)+SUM(R95:R101)</f>
        <v>48</v>
      </c>
      <c r="AC17" s="10">
        <f>100*SUM(R95:R101)/AB17</f>
        <v>47.916666666666664</v>
      </c>
    </row>
    <row r="18" spans="1:27" ht="15">
      <c r="A18" s="12">
        <v>32761</v>
      </c>
      <c r="B18"/>
      <c r="C18"/>
      <c r="D18">
        <v>1</v>
      </c>
      <c r="E18"/>
      <c r="F18">
        <v>1</v>
      </c>
      <c r="G18">
        <v>2</v>
      </c>
      <c r="H18">
        <v>1</v>
      </c>
      <c r="I18">
        <v>1</v>
      </c>
      <c r="J18" s="9">
        <f t="shared" si="0"/>
        <v>1</v>
      </c>
      <c r="K18" s="9">
        <f t="shared" si="1"/>
        <v>-1</v>
      </c>
      <c r="L18" s="9">
        <f t="shared" si="7"/>
        <v>-4</v>
      </c>
      <c r="M18" s="9">
        <f t="shared" si="8"/>
        <v>-6</v>
      </c>
      <c r="N18" s="5">
        <f t="shared" si="2"/>
        <v>0</v>
      </c>
      <c r="O18" s="10">
        <f t="shared" si="9"/>
        <v>-3.6734693877551026</v>
      </c>
      <c r="P18" s="5">
        <f t="shared" si="3"/>
        <v>-20.408163265306122</v>
      </c>
      <c r="Q18" s="9">
        <f t="shared" si="4"/>
        <v>3</v>
      </c>
      <c r="R18" s="9">
        <f t="shared" si="5"/>
        <v>3</v>
      </c>
      <c r="T18" s="8"/>
      <c r="Y18" s="8" t="s">
        <v>48</v>
      </c>
      <c r="Z18" s="9">
        <f>SUM(Z4:Z17)</f>
        <v>18</v>
      </c>
      <c r="AA18" s="9">
        <f>SUM(AA4:AA17)</f>
        <v>100.00000000000001</v>
      </c>
    </row>
    <row r="19" spans="1:29" ht="15">
      <c r="A19" s="12">
        <v>32762</v>
      </c>
      <c r="B19">
        <v>2</v>
      </c>
      <c r="C19">
        <v>1</v>
      </c>
      <c r="D19"/>
      <c r="E19">
        <v>1</v>
      </c>
      <c r="F19">
        <v>1</v>
      </c>
      <c r="G19">
        <v>3</v>
      </c>
      <c r="H19"/>
      <c r="I19"/>
      <c r="J19" s="9">
        <f t="shared" si="0"/>
        <v>-2</v>
      </c>
      <c r="K19" s="9">
        <f t="shared" si="1"/>
        <v>-4</v>
      </c>
      <c r="L19" s="9">
        <f t="shared" si="7"/>
        <v>-6</v>
      </c>
      <c r="M19" s="9">
        <f t="shared" si="8"/>
        <v>-10</v>
      </c>
      <c r="N19" s="5">
        <f t="shared" si="2"/>
        <v>-2.2040816326530615</v>
      </c>
      <c r="O19" s="10">
        <f t="shared" si="9"/>
        <v>-5.8775510204081645</v>
      </c>
      <c r="P19" s="5">
        <f t="shared" si="3"/>
        <v>-32.6530612244898</v>
      </c>
      <c r="Q19" s="9">
        <f t="shared" si="4"/>
        <v>7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-6</v>
      </c>
      <c r="M20" s="9">
        <f t="shared" si="8"/>
        <v>-10</v>
      </c>
      <c r="N20" s="5">
        <f t="shared" si="2"/>
        <v>0</v>
      </c>
      <c r="O20" s="10">
        <f t="shared" si="9"/>
        <v>-5.8775510204081645</v>
      </c>
      <c r="P20" s="5">
        <f t="shared" si="3"/>
        <v>-32.6530612244898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>
        <v>1</v>
      </c>
      <c r="I21"/>
      <c r="J21" s="9">
        <f t="shared" si="0"/>
        <v>0</v>
      </c>
      <c r="K21" s="9">
        <f t="shared" si="1"/>
        <v>1</v>
      </c>
      <c r="L21" s="9">
        <f t="shared" si="7"/>
        <v>-6</v>
      </c>
      <c r="M21" s="9">
        <f t="shared" si="8"/>
        <v>-9</v>
      </c>
      <c r="N21" s="5">
        <f t="shared" si="2"/>
        <v>0.3673469387755102</v>
      </c>
      <c r="O21" s="10">
        <f t="shared" si="9"/>
        <v>-5.510204081632654</v>
      </c>
      <c r="P21" s="5">
        <f t="shared" si="3"/>
        <v>-30.612244897959183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-6</v>
      </c>
      <c r="M22" s="9">
        <f t="shared" si="8"/>
        <v>-9</v>
      </c>
      <c r="N22" s="5">
        <f t="shared" si="2"/>
        <v>0</v>
      </c>
      <c r="O22" s="10">
        <f t="shared" si="9"/>
        <v>-5.510204081632654</v>
      </c>
      <c r="P22" s="5">
        <f t="shared" si="3"/>
        <v>-30.612244897959183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>
        <v>1</v>
      </c>
      <c r="H23" s="11"/>
      <c r="I23" s="11"/>
      <c r="J23" s="9">
        <f t="shared" si="0"/>
        <v>-1</v>
      </c>
      <c r="K23" s="9">
        <f t="shared" si="1"/>
        <v>-1</v>
      </c>
      <c r="L23" s="9">
        <f t="shared" si="7"/>
        <v>-7</v>
      </c>
      <c r="M23" s="9">
        <f t="shared" si="8"/>
        <v>-10</v>
      </c>
      <c r="N23" s="5">
        <f t="shared" si="2"/>
        <v>-0.7346938775510204</v>
      </c>
      <c r="O23" s="10">
        <f t="shared" si="9"/>
        <v>-6.244897959183675</v>
      </c>
      <c r="P23" s="5">
        <f t="shared" si="3"/>
        <v>-34.69387755102041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-7</v>
      </c>
      <c r="M24" s="9">
        <f t="shared" si="8"/>
        <v>-9</v>
      </c>
      <c r="N24" s="5">
        <f t="shared" si="2"/>
        <v>0.3673469387755102</v>
      </c>
      <c r="O24" s="10">
        <f t="shared" si="9"/>
        <v>-5.8775510204081645</v>
      </c>
      <c r="P24" s="5">
        <f t="shared" si="3"/>
        <v>-32.6530612244898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>
        <v>1</v>
      </c>
      <c r="G25"/>
      <c r="H25"/>
      <c r="I25"/>
      <c r="J25" s="9">
        <f t="shared" si="0"/>
        <v>0</v>
      </c>
      <c r="K25" s="9">
        <f t="shared" si="1"/>
        <v>-1</v>
      </c>
      <c r="L25" s="9">
        <f t="shared" si="7"/>
        <v>-7</v>
      </c>
      <c r="M25" s="9">
        <f t="shared" si="8"/>
        <v>-10</v>
      </c>
      <c r="N25" s="5">
        <f t="shared" si="2"/>
        <v>-0.3673469387755102</v>
      </c>
      <c r="O25" s="10">
        <f t="shared" si="9"/>
        <v>-6.244897959183675</v>
      </c>
      <c r="P25" s="5">
        <f t="shared" si="3"/>
        <v>-34.69387755102041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-7</v>
      </c>
      <c r="M26" s="9">
        <f t="shared" si="8"/>
        <v>-10</v>
      </c>
      <c r="N26" s="5">
        <f t="shared" si="2"/>
        <v>0</v>
      </c>
      <c r="O26" s="10">
        <f t="shared" si="9"/>
        <v>-6.244897959183675</v>
      </c>
      <c r="P26" s="5">
        <f t="shared" si="3"/>
        <v>-34.69387755102041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-7</v>
      </c>
      <c r="M27" s="9">
        <f t="shared" si="8"/>
        <v>-10</v>
      </c>
      <c r="N27" s="5">
        <f t="shared" si="2"/>
        <v>0</v>
      </c>
      <c r="O27" s="10">
        <f t="shared" si="9"/>
        <v>-6.244897959183675</v>
      </c>
      <c r="P27" s="5">
        <f t="shared" si="3"/>
        <v>-34.69387755102041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-7</v>
      </c>
      <c r="M28" s="9">
        <f t="shared" si="8"/>
        <v>-10</v>
      </c>
      <c r="N28" s="5">
        <f t="shared" si="2"/>
        <v>0</v>
      </c>
      <c r="O28" s="10">
        <f t="shared" si="9"/>
        <v>-6.244897959183675</v>
      </c>
      <c r="P28" s="5">
        <f t="shared" si="3"/>
        <v>-34.69387755102041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/>
      <c r="F29">
        <v>1</v>
      </c>
      <c r="G29"/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-8</v>
      </c>
      <c r="M29" s="9">
        <f t="shared" si="8"/>
        <v>-10</v>
      </c>
      <c r="N29" s="5">
        <f t="shared" si="2"/>
        <v>-0.3673469387755102</v>
      </c>
      <c r="O29" s="10">
        <f t="shared" si="9"/>
        <v>-6.612244897959185</v>
      </c>
      <c r="P29" s="5">
        <f t="shared" si="3"/>
        <v>-36.73469387755102</v>
      </c>
      <c r="Q29" s="9">
        <f t="shared" si="4"/>
        <v>2</v>
      </c>
      <c r="R29" s="9">
        <f t="shared" si="5"/>
        <v>1</v>
      </c>
    </row>
    <row r="30" spans="1:20" ht="15">
      <c r="A30" s="12">
        <v>32773</v>
      </c>
      <c r="B30"/>
      <c r="C30"/>
      <c r="D30" s="11">
        <v>1</v>
      </c>
      <c r="E30" s="11"/>
      <c r="F30">
        <v>1</v>
      </c>
      <c r="G30"/>
      <c r="H30" s="11">
        <v>1</v>
      </c>
      <c r="I30" s="11">
        <v>1</v>
      </c>
      <c r="J30" s="9">
        <f t="shared" si="0"/>
        <v>1</v>
      </c>
      <c r="K30" s="9">
        <f t="shared" si="1"/>
        <v>1</v>
      </c>
      <c r="L30" s="9">
        <f t="shared" si="7"/>
        <v>-7</v>
      </c>
      <c r="M30" s="9">
        <f t="shared" si="8"/>
        <v>-9</v>
      </c>
      <c r="N30" s="5">
        <f t="shared" si="2"/>
        <v>0.7346938775510204</v>
      </c>
      <c r="O30" s="10">
        <f t="shared" si="9"/>
        <v>-5.8775510204081645</v>
      </c>
      <c r="P30" s="5">
        <f t="shared" si="3"/>
        <v>-32.6530612244898</v>
      </c>
      <c r="Q30" s="9">
        <f t="shared" si="4"/>
        <v>1</v>
      </c>
      <c r="R30" s="9">
        <f t="shared" si="5"/>
        <v>3</v>
      </c>
      <c r="T30" s="8"/>
    </row>
    <row r="31" spans="1:20" ht="15">
      <c r="A31" s="12">
        <v>32774</v>
      </c>
      <c r="B31">
        <v>1</v>
      </c>
      <c r="C31" s="11">
        <v>1</v>
      </c>
      <c r="D31" s="11"/>
      <c r="E31" s="11">
        <v>2</v>
      </c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-7</v>
      </c>
      <c r="M31" s="9">
        <f t="shared" si="8"/>
        <v>-9</v>
      </c>
      <c r="N31" s="5">
        <f t="shared" si="2"/>
        <v>0</v>
      </c>
      <c r="O31" s="10">
        <f t="shared" si="9"/>
        <v>-5.8775510204081645</v>
      </c>
      <c r="P31" s="5">
        <f t="shared" si="3"/>
        <v>-32.6530612244898</v>
      </c>
      <c r="Q31" s="9">
        <f t="shared" si="4"/>
        <v>2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>
        <v>1</v>
      </c>
      <c r="H32">
        <v>1</v>
      </c>
      <c r="I32">
        <v>1</v>
      </c>
      <c r="J32" s="9">
        <f t="shared" si="0"/>
        <v>0</v>
      </c>
      <c r="K32" s="9">
        <f t="shared" si="1"/>
        <v>1</v>
      </c>
      <c r="L32" s="9">
        <f t="shared" si="7"/>
        <v>-7</v>
      </c>
      <c r="M32" s="9">
        <f t="shared" si="8"/>
        <v>-8</v>
      </c>
      <c r="N32" s="5">
        <f t="shared" si="2"/>
        <v>0.3673469387755102</v>
      </c>
      <c r="O32" s="10">
        <f t="shared" si="9"/>
        <v>-5.510204081632654</v>
      </c>
      <c r="P32" s="5">
        <f t="shared" si="3"/>
        <v>-30.612244897959183</v>
      </c>
      <c r="Q32" s="9">
        <f t="shared" si="4"/>
        <v>1</v>
      </c>
      <c r="R32" s="9">
        <f t="shared" si="5"/>
        <v>2</v>
      </c>
    </row>
    <row r="33" spans="1:18" ht="15">
      <c r="A33" s="12">
        <v>32776</v>
      </c>
      <c r="B33"/>
      <c r="C33"/>
      <c r="D33">
        <v>2</v>
      </c>
      <c r="E33"/>
      <c r="F33"/>
      <c r="G33">
        <v>2</v>
      </c>
      <c r="H33"/>
      <c r="I33"/>
      <c r="J33" s="9">
        <f t="shared" si="0"/>
        <v>2</v>
      </c>
      <c r="K33" s="9">
        <f t="shared" si="1"/>
        <v>-2</v>
      </c>
      <c r="L33" s="9">
        <f t="shared" si="7"/>
        <v>-5</v>
      </c>
      <c r="M33" s="9">
        <f t="shared" si="8"/>
        <v>-10</v>
      </c>
      <c r="N33" s="5">
        <f t="shared" si="2"/>
        <v>0</v>
      </c>
      <c r="O33" s="10">
        <f t="shared" si="9"/>
        <v>-5.510204081632654</v>
      </c>
      <c r="P33" s="5">
        <f t="shared" si="3"/>
        <v>-30.612244897959183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>
        <v>1</v>
      </c>
      <c r="C34"/>
      <c r="D34" s="11"/>
      <c r="E34" s="11"/>
      <c r="F34"/>
      <c r="G34"/>
      <c r="H34" s="11">
        <v>1</v>
      </c>
      <c r="I34" s="11"/>
      <c r="J34" s="9">
        <f t="shared" si="0"/>
        <v>-1</v>
      </c>
      <c r="K34" s="9">
        <f t="shared" si="1"/>
        <v>1</v>
      </c>
      <c r="L34" s="9">
        <f t="shared" si="7"/>
        <v>-6</v>
      </c>
      <c r="M34" s="9">
        <f t="shared" si="8"/>
        <v>-9</v>
      </c>
      <c r="N34" s="5">
        <f t="shared" si="2"/>
        <v>0</v>
      </c>
      <c r="O34" s="10">
        <f t="shared" si="9"/>
        <v>-5.510204081632654</v>
      </c>
      <c r="P34" s="5">
        <f t="shared" si="3"/>
        <v>-30.612244897959183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-9</v>
      </c>
      <c r="N35" s="5">
        <f t="shared" si="2"/>
        <v>0.3673469387755102</v>
      </c>
      <c r="O35" s="10">
        <f t="shared" si="9"/>
        <v>-5.142857142857144</v>
      </c>
      <c r="P35" s="5">
        <f t="shared" si="3"/>
        <v>-28.571428571428577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/>
      <c r="D36">
        <v>1</v>
      </c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-9</v>
      </c>
      <c r="N36" s="5">
        <f aca="true" t="shared" si="12" ref="N36:N67">(+J36+K36)*($J$103/($J$103+$K$103))</f>
        <v>0</v>
      </c>
      <c r="O36" s="10">
        <f t="shared" si="9"/>
        <v>-5.142857142857144</v>
      </c>
      <c r="P36" s="5">
        <f aca="true" t="shared" si="13" ref="P36:P67">O36*100/$N$103</f>
        <v>-28.571428571428577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1</v>
      </c>
      <c r="G37"/>
      <c r="H37"/>
      <c r="I37"/>
      <c r="J37" s="9">
        <f t="shared" si="10"/>
        <v>0</v>
      </c>
      <c r="K37" s="9">
        <f t="shared" si="11"/>
        <v>-1</v>
      </c>
      <c r="L37" s="9">
        <f aca="true" t="shared" si="16" ref="L37:L68">L36+J37</f>
        <v>-5</v>
      </c>
      <c r="M37" s="9">
        <f aca="true" t="shared" si="17" ref="M37:M68">M36+K37</f>
        <v>-10</v>
      </c>
      <c r="N37" s="5">
        <f t="shared" si="12"/>
        <v>-0.3673469387755102</v>
      </c>
      <c r="O37" s="10">
        <f aca="true" t="shared" si="18" ref="O37:O68">O36+N37</f>
        <v>-5.510204081632654</v>
      </c>
      <c r="P37" s="5">
        <f t="shared" si="13"/>
        <v>-30.612244897959183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1</v>
      </c>
      <c r="D38" s="11">
        <v>1</v>
      </c>
      <c r="E38" s="11"/>
      <c r="F38"/>
      <c r="G38">
        <v>1</v>
      </c>
      <c r="H38" s="11"/>
      <c r="I38" s="11"/>
      <c r="J38" s="9">
        <f t="shared" si="10"/>
        <v>-1</v>
      </c>
      <c r="K38" s="9">
        <f t="shared" si="11"/>
        <v>-1</v>
      </c>
      <c r="L38" s="9">
        <f t="shared" si="16"/>
        <v>-6</v>
      </c>
      <c r="M38" s="9">
        <f t="shared" si="17"/>
        <v>-11</v>
      </c>
      <c r="N38" s="5">
        <f t="shared" si="12"/>
        <v>-0.7346938775510204</v>
      </c>
      <c r="O38" s="10">
        <f t="shared" si="18"/>
        <v>-6.244897959183675</v>
      </c>
      <c r="P38" s="5">
        <f t="shared" si="13"/>
        <v>-34.69387755102041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-5</v>
      </c>
      <c r="M39" s="9">
        <f t="shared" si="17"/>
        <v>-11</v>
      </c>
      <c r="N39" s="5">
        <f t="shared" si="12"/>
        <v>0.3673469387755102</v>
      </c>
      <c r="O39" s="10">
        <f t="shared" si="18"/>
        <v>-5.8775510204081645</v>
      </c>
      <c r="P39" s="5">
        <f t="shared" si="13"/>
        <v>-32.6530612244898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>
        <v>1</v>
      </c>
      <c r="C40">
        <v>3</v>
      </c>
      <c r="D40"/>
      <c r="E40"/>
      <c r="F40"/>
      <c r="G40"/>
      <c r="H40"/>
      <c r="I40">
        <v>1</v>
      </c>
      <c r="J40" s="9">
        <f t="shared" si="10"/>
        <v>-4</v>
      </c>
      <c r="K40" s="9">
        <f t="shared" si="11"/>
        <v>1</v>
      </c>
      <c r="L40" s="9">
        <f t="shared" si="16"/>
        <v>-9</v>
      </c>
      <c r="M40" s="9">
        <f t="shared" si="17"/>
        <v>-10</v>
      </c>
      <c r="N40" s="5">
        <f t="shared" si="12"/>
        <v>-1.1020408163265307</v>
      </c>
      <c r="O40" s="10">
        <f t="shared" si="18"/>
        <v>-6.979591836734695</v>
      </c>
      <c r="P40" s="5">
        <f t="shared" si="13"/>
        <v>-38.775510204081634</v>
      </c>
      <c r="Q40" s="9">
        <f t="shared" si="14"/>
        <v>4</v>
      </c>
      <c r="R40" s="9">
        <f t="shared" si="15"/>
        <v>1</v>
      </c>
    </row>
    <row r="41" spans="1:18" ht="15">
      <c r="A41" s="12">
        <v>32784</v>
      </c>
      <c r="B41">
        <v>2</v>
      </c>
      <c r="C41"/>
      <c r="D41"/>
      <c r="E41"/>
      <c r="F41"/>
      <c r="G41"/>
      <c r="H41"/>
      <c r="I41">
        <v>1</v>
      </c>
      <c r="J41" s="9">
        <f t="shared" si="10"/>
        <v>-2</v>
      </c>
      <c r="K41" s="9">
        <f t="shared" si="11"/>
        <v>1</v>
      </c>
      <c r="L41" s="9">
        <f t="shared" si="16"/>
        <v>-11</v>
      </c>
      <c r="M41" s="9">
        <f t="shared" si="17"/>
        <v>-9</v>
      </c>
      <c r="N41" s="5">
        <f t="shared" si="12"/>
        <v>-0.3673469387755102</v>
      </c>
      <c r="O41" s="10">
        <f t="shared" si="18"/>
        <v>-7.346938775510205</v>
      </c>
      <c r="P41" s="5">
        <f t="shared" si="13"/>
        <v>-40.816326530612244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>
        <v>1</v>
      </c>
      <c r="I42" s="11">
        <v>2</v>
      </c>
      <c r="J42" s="9">
        <f t="shared" si="10"/>
        <v>0</v>
      </c>
      <c r="K42" s="9">
        <f t="shared" si="11"/>
        <v>3</v>
      </c>
      <c r="L42" s="9">
        <f t="shared" si="16"/>
        <v>-11</v>
      </c>
      <c r="M42" s="9">
        <f t="shared" si="17"/>
        <v>-6</v>
      </c>
      <c r="N42" s="5">
        <f t="shared" si="12"/>
        <v>1.1020408163265307</v>
      </c>
      <c r="O42" s="10">
        <f t="shared" si="18"/>
        <v>-6.244897959183675</v>
      </c>
      <c r="P42" s="5">
        <f t="shared" si="13"/>
        <v>-34.69387755102041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-11</v>
      </c>
      <c r="M43" s="9">
        <f t="shared" si="17"/>
        <v>-6</v>
      </c>
      <c r="N43" s="5">
        <f t="shared" si="12"/>
        <v>0</v>
      </c>
      <c r="O43" s="10">
        <f t="shared" si="18"/>
        <v>-6.244897959183675</v>
      </c>
      <c r="P43" s="5">
        <f t="shared" si="13"/>
        <v>-34.69387755102041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-11</v>
      </c>
      <c r="M44" s="9">
        <f t="shared" si="17"/>
        <v>-6</v>
      </c>
      <c r="N44" s="5">
        <f t="shared" si="12"/>
        <v>0</v>
      </c>
      <c r="O44" s="10">
        <f t="shared" si="18"/>
        <v>-6.244897959183675</v>
      </c>
      <c r="P44" s="5">
        <f t="shared" si="13"/>
        <v>-34.69387755102041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-11</v>
      </c>
      <c r="M45" s="9">
        <f t="shared" si="17"/>
        <v>-6</v>
      </c>
      <c r="N45" s="5">
        <f t="shared" si="12"/>
        <v>0</v>
      </c>
      <c r="O45" s="10">
        <f t="shared" si="18"/>
        <v>-6.244897959183675</v>
      </c>
      <c r="P45" s="5">
        <f t="shared" si="13"/>
        <v>-34.69387755102041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>
        <v>1</v>
      </c>
      <c r="D46">
        <v>1</v>
      </c>
      <c r="E46"/>
      <c r="F46"/>
      <c r="G46"/>
      <c r="H46">
        <v>1</v>
      </c>
      <c r="I46">
        <v>1</v>
      </c>
      <c r="J46" s="9">
        <f t="shared" si="10"/>
        <v>0</v>
      </c>
      <c r="K46" s="9">
        <f t="shared" si="11"/>
        <v>2</v>
      </c>
      <c r="L46" s="9">
        <f t="shared" si="16"/>
        <v>-11</v>
      </c>
      <c r="M46" s="9">
        <f t="shared" si="17"/>
        <v>-4</v>
      </c>
      <c r="N46" s="5">
        <f t="shared" si="12"/>
        <v>0.7346938775510204</v>
      </c>
      <c r="O46" s="10">
        <f t="shared" si="18"/>
        <v>-5.510204081632654</v>
      </c>
      <c r="P46" s="5">
        <f t="shared" si="13"/>
        <v>-30.612244897959183</v>
      </c>
      <c r="Q46" s="9">
        <f t="shared" si="14"/>
        <v>1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-11</v>
      </c>
      <c r="M47" s="9">
        <f t="shared" si="17"/>
        <v>-4</v>
      </c>
      <c r="N47" s="5">
        <f t="shared" si="12"/>
        <v>0</v>
      </c>
      <c r="O47" s="10">
        <f t="shared" si="18"/>
        <v>-5.510204081632654</v>
      </c>
      <c r="P47" s="5">
        <f t="shared" si="13"/>
        <v>-30.612244897959183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-11</v>
      </c>
      <c r="M48" s="9">
        <f t="shared" si="17"/>
        <v>-4</v>
      </c>
      <c r="N48" s="5">
        <f t="shared" si="12"/>
        <v>0</v>
      </c>
      <c r="O48" s="10">
        <f t="shared" si="18"/>
        <v>-5.510204081632654</v>
      </c>
      <c r="P48" s="5">
        <f t="shared" si="13"/>
        <v>-30.612244897959183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>
        <v>1</v>
      </c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-4</v>
      </c>
      <c r="N49" s="5">
        <f t="shared" si="12"/>
        <v>0</v>
      </c>
      <c r="O49" s="10">
        <f t="shared" si="18"/>
        <v>-5.510204081632654</v>
      </c>
      <c r="P49" s="5">
        <f t="shared" si="13"/>
        <v>-30.612244897959183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>
        <v>2</v>
      </c>
      <c r="E50"/>
      <c r="F50">
        <v>1</v>
      </c>
      <c r="G50">
        <v>1</v>
      </c>
      <c r="H50">
        <v>5</v>
      </c>
      <c r="I50"/>
      <c r="J50" s="9">
        <f t="shared" si="10"/>
        <v>2</v>
      </c>
      <c r="K50" s="9">
        <f t="shared" si="11"/>
        <v>3</v>
      </c>
      <c r="L50" s="9">
        <f t="shared" si="16"/>
        <v>-9</v>
      </c>
      <c r="M50" s="9">
        <f t="shared" si="17"/>
        <v>-1</v>
      </c>
      <c r="N50" s="5">
        <f t="shared" si="12"/>
        <v>1.836734693877551</v>
      </c>
      <c r="O50" s="10">
        <f t="shared" si="18"/>
        <v>-3.6734693877551035</v>
      </c>
      <c r="P50" s="5">
        <f t="shared" si="13"/>
        <v>-20.408163265306126</v>
      </c>
      <c r="Q50" s="9">
        <f t="shared" si="14"/>
        <v>2</v>
      </c>
      <c r="R50" s="9">
        <f t="shared" si="15"/>
        <v>7</v>
      </c>
    </row>
    <row r="51" spans="1:18" ht="15">
      <c r="A51" s="12">
        <v>32794</v>
      </c>
      <c r="B51"/>
      <c r="C51"/>
      <c r="D51"/>
      <c r="E51"/>
      <c r="F51"/>
      <c r="G51"/>
      <c r="H51">
        <v>2</v>
      </c>
      <c r="I51"/>
      <c r="J51" s="9">
        <f t="shared" si="10"/>
        <v>0</v>
      </c>
      <c r="K51" s="9">
        <f t="shared" si="11"/>
        <v>2</v>
      </c>
      <c r="L51" s="9">
        <f t="shared" si="16"/>
        <v>-9</v>
      </c>
      <c r="M51" s="9">
        <f t="shared" si="17"/>
        <v>1</v>
      </c>
      <c r="N51" s="5">
        <f t="shared" si="12"/>
        <v>0.7346938775510204</v>
      </c>
      <c r="O51" s="10">
        <f t="shared" si="18"/>
        <v>-2.938775510204083</v>
      </c>
      <c r="P51" s="5">
        <f t="shared" si="13"/>
        <v>-16.326530612244902</v>
      </c>
      <c r="Q51" s="9">
        <f t="shared" si="14"/>
        <v>0</v>
      </c>
      <c r="R51" s="9">
        <f t="shared" si="15"/>
        <v>2</v>
      </c>
    </row>
    <row r="52" spans="1:18" ht="15">
      <c r="A52" s="12">
        <v>32795</v>
      </c>
      <c r="B52" s="11">
        <v>1</v>
      </c>
      <c r="C52"/>
      <c r="D52" s="11"/>
      <c r="E52" s="11">
        <v>2</v>
      </c>
      <c r="F52" s="11">
        <v>2</v>
      </c>
      <c r="G52"/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-8</v>
      </c>
      <c r="M52" s="9">
        <f t="shared" si="17"/>
        <v>-1</v>
      </c>
      <c r="N52" s="5">
        <f t="shared" si="12"/>
        <v>-0.3673469387755102</v>
      </c>
      <c r="O52" s="10">
        <f t="shared" si="18"/>
        <v>-3.3061224489795933</v>
      </c>
      <c r="P52" s="5">
        <f t="shared" si="13"/>
        <v>-18.367346938775515</v>
      </c>
      <c r="Q52" s="9">
        <f t="shared" si="14"/>
        <v>3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>
        <v>1</v>
      </c>
      <c r="E53"/>
      <c r="F53"/>
      <c r="G53"/>
      <c r="H53"/>
      <c r="I53">
        <v>1</v>
      </c>
      <c r="J53" s="9">
        <f t="shared" si="10"/>
        <v>0</v>
      </c>
      <c r="K53" s="9">
        <f t="shared" si="11"/>
        <v>1</v>
      </c>
      <c r="L53" s="9">
        <f t="shared" si="16"/>
        <v>-8</v>
      </c>
      <c r="M53" s="9">
        <f t="shared" si="17"/>
        <v>0</v>
      </c>
      <c r="N53" s="5">
        <f t="shared" si="12"/>
        <v>0.3673469387755102</v>
      </c>
      <c r="O53" s="10">
        <f t="shared" si="18"/>
        <v>-2.938775510204083</v>
      </c>
      <c r="P53" s="5">
        <f t="shared" si="13"/>
        <v>-16.326530612244902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>
        <v>3</v>
      </c>
      <c r="I54" s="11"/>
      <c r="J54" s="9">
        <f t="shared" si="10"/>
        <v>0</v>
      </c>
      <c r="K54" s="9">
        <f t="shared" si="11"/>
        <v>2</v>
      </c>
      <c r="L54" s="9">
        <f t="shared" si="16"/>
        <v>-8</v>
      </c>
      <c r="M54" s="9">
        <f t="shared" si="17"/>
        <v>2</v>
      </c>
      <c r="N54" s="5">
        <f t="shared" si="12"/>
        <v>0.7346938775510204</v>
      </c>
      <c r="O54" s="10">
        <f t="shared" si="18"/>
        <v>-2.204081632653063</v>
      </c>
      <c r="P54" s="5">
        <f t="shared" si="13"/>
        <v>-12.24489795918368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/>
      <c r="D55"/>
      <c r="E55">
        <v>3</v>
      </c>
      <c r="F55">
        <v>1</v>
      </c>
      <c r="G55">
        <v>1</v>
      </c>
      <c r="H55">
        <v>4</v>
      </c>
      <c r="I55">
        <v>2</v>
      </c>
      <c r="J55" s="9">
        <f t="shared" si="10"/>
        <v>3</v>
      </c>
      <c r="K55" s="9">
        <f t="shared" si="11"/>
        <v>4</v>
      </c>
      <c r="L55" s="9">
        <f t="shared" si="16"/>
        <v>-5</v>
      </c>
      <c r="M55" s="9">
        <f t="shared" si="17"/>
        <v>6</v>
      </c>
      <c r="N55" s="5">
        <f t="shared" si="12"/>
        <v>2.5714285714285716</v>
      </c>
      <c r="O55" s="10">
        <f t="shared" si="18"/>
        <v>0.36734693877550884</v>
      </c>
      <c r="P55" s="5">
        <f t="shared" si="13"/>
        <v>2.0408163265306043</v>
      </c>
      <c r="Q55" s="9">
        <f t="shared" si="14"/>
        <v>2</v>
      </c>
      <c r="R55" s="9">
        <f t="shared" si="15"/>
        <v>9</v>
      </c>
    </row>
    <row r="56" spans="1:18" ht="15">
      <c r="A56" s="12">
        <v>32799</v>
      </c>
      <c r="B56"/>
      <c r="C56"/>
      <c r="D56">
        <v>2</v>
      </c>
      <c r="E56"/>
      <c r="F56"/>
      <c r="G56">
        <v>2</v>
      </c>
      <c r="H56">
        <v>1</v>
      </c>
      <c r="I56">
        <v>2</v>
      </c>
      <c r="J56" s="9">
        <f t="shared" si="10"/>
        <v>2</v>
      </c>
      <c r="K56" s="9">
        <f t="shared" si="11"/>
        <v>1</v>
      </c>
      <c r="L56" s="9">
        <f t="shared" si="16"/>
        <v>-3</v>
      </c>
      <c r="M56" s="9">
        <f t="shared" si="17"/>
        <v>7</v>
      </c>
      <c r="N56" s="5">
        <f t="shared" si="12"/>
        <v>1.1020408163265307</v>
      </c>
      <c r="O56" s="10">
        <f t="shared" si="18"/>
        <v>1.4693877551020396</v>
      </c>
      <c r="P56" s="5">
        <f t="shared" si="13"/>
        <v>8.16326530612244</v>
      </c>
      <c r="Q56" s="9">
        <f t="shared" si="14"/>
        <v>2</v>
      </c>
      <c r="R56" s="9">
        <f t="shared" si="15"/>
        <v>5</v>
      </c>
    </row>
    <row r="57" spans="1:18" ht="15">
      <c r="A57" s="12">
        <v>32800</v>
      </c>
      <c r="B57">
        <v>2</v>
      </c>
      <c r="C57">
        <v>1</v>
      </c>
      <c r="D57">
        <v>1</v>
      </c>
      <c r="E57">
        <v>1</v>
      </c>
      <c r="F57">
        <v>1</v>
      </c>
      <c r="G57">
        <v>1</v>
      </c>
      <c r="H57"/>
      <c r="I57">
        <v>1</v>
      </c>
      <c r="J57" s="9">
        <f t="shared" si="10"/>
        <v>-1</v>
      </c>
      <c r="K57" s="9">
        <f t="shared" si="11"/>
        <v>-1</v>
      </c>
      <c r="L57" s="9">
        <f t="shared" si="16"/>
        <v>-4</v>
      </c>
      <c r="M57" s="9">
        <f t="shared" si="17"/>
        <v>6</v>
      </c>
      <c r="N57" s="5">
        <f t="shared" si="12"/>
        <v>-0.7346938775510204</v>
      </c>
      <c r="O57" s="10">
        <f t="shared" si="18"/>
        <v>0.7346938775510191</v>
      </c>
      <c r="P57" s="5">
        <f t="shared" si="13"/>
        <v>4.081632653061217</v>
      </c>
      <c r="Q57" s="9">
        <f t="shared" si="14"/>
        <v>5</v>
      </c>
      <c r="R57" s="9">
        <f t="shared" si="15"/>
        <v>3</v>
      </c>
    </row>
    <row r="58" spans="1:18" ht="15">
      <c r="A58" s="12">
        <v>32801</v>
      </c>
      <c r="B58"/>
      <c r="C58">
        <v>1</v>
      </c>
      <c r="D58" s="11">
        <v>3</v>
      </c>
      <c r="E58" s="11"/>
      <c r="F58"/>
      <c r="G58">
        <v>1</v>
      </c>
      <c r="H58" s="11">
        <v>4</v>
      </c>
      <c r="I58" s="11">
        <v>1</v>
      </c>
      <c r="J58" s="9">
        <f t="shared" si="10"/>
        <v>2</v>
      </c>
      <c r="K58" s="9">
        <f t="shared" si="11"/>
        <v>4</v>
      </c>
      <c r="L58" s="9">
        <f t="shared" si="16"/>
        <v>-2</v>
      </c>
      <c r="M58" s="9">
        <f t="shared" si="17"/>
        <v>10</v>
      </c>
      <c r="N58" s="5">
        <f t="shared" si="12"/>
        <v>2.2040816326530615</v>
      </c>
      <c r="O58" s="10">
        <f t="shared" si="18"/>
        <v>2.9387755102040805</v>
      </c>
      <c r="P58" s="5">
        <f t="shared" si="13"/>
        <v>16.326530612244888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v>4</v>
      </c>
      <c r="C59"/>
      <c r="D59">
        <v>3</v>
      </c>
      <c r="E59">
        <v>1</v>
      </c>
      <c r="F59">
        <v>3</v>
      </c>
      <c r="G59"/>
      <c r="H59">
        <v>4</v>
      </c>
      <c r="I59"/>
      <c r="J59" s="9">
        <f t="shared" si="10"/>
        <v>0</v>
      </c>
      <c r="K59" s="9">
        <f t="shared" si="11"/>
        <v>1</v>
      </c>
      <c r="L59" s="9">
        <f t="shared" si="16"/>
        <v>-2</v>
      </c>
      <c r="M59" s="9">
        <f t="shared" si="17"/>
        <v>11</v>
      </c>
      <c r="N59" s="5">
        <f t="shared" si="12"/>
        <v>0.3673469387755102</v>
      </c>
      <c r="O59" s="10">
        <f t="shared" si="18"/>
        <v>3.3061224489795906</v>
      </c>
      <c r="P59" s="5">
        <f t="shared" si="13"/>
        <v>18.367346938775498</v>
      </c>
      <c r="Q59" s="9">
        <f t="shared" si="14"/>
        <v>7</v>
      </c>
      <c r="R59" s="9">
        <f t="shared" si="15"/>
        <v>8</v>
      </c>
    </row>
    <row r="60" spans="1:18" ht="15">
      <c r="A60" s="12">
        <v>32803</v>
      </c>
      <c r="B60">
        <v>1</v>
      </c>
      <c r="C60">
        <v>1</v>
      </c>
      <c r="D60">
        <v>3</v>
      </c>
      <c r="E60">
        <v>1</v>
      </c>
      <c r="F60">
        <v>2</v>
      </c>
      <c r="G60">
        <v>6</v>
      </c>
      <c r="H60">
        <v>2</v>
      </c>
      <c r="I60">
        <v>1</v>
      </c>
      <c r="J60" s="9">
        <f t="shared" si="10"/>
        <v>2</v>
      </c>
      <c r="K60" s="9">
        <f t="shared" si="11"/>
        <v>-5</v>
      </c>
      <c r="L60" s="9">
        <f t="shared" si="16"/>
        <v>0</v>
      </c>
      <c r="M60" s="9">
        <f t="shared" si="17"/>
        <v>6</v>
      </c>
      <c r="N60" s="5">
        <f t="shared" si="12"/>
        <v>-1.1020408163265307</v>
      </c>
      <c r="O60" s="10">
        <f t="shared" si="18"/>
        <v>2.20408163265306</v>
      </c>
      <c r="P60" s="5">
        <f t="shared" si="13"/>
        <v>12.244897959183664</v>
      </c>
      <c r="Q60" s="9">
        <f t="shared" si="14"/>
        <v>10</v>
      </c>
      <c r="R60" s="9">
        <f t="shared" si="15"/>
        <v>7</v>
      </c>
    </row>
    <row r="61" spans="1:18" ht="15">
      <c r="A61" s="12">
        <v>32804</v>
      </c>
      <c r="B61">
        <v>1</v>
      </c>
      <c r="C61">
        <v>1</v>
      </c>
      <c r="D61">
        <v>2</v>
      </c>
      <c r="E61">
        <v>2</v>
      </c>
      <c r="F61">
        <v>1</v>
      </c>
      <c r="G61"/>
      <c r="H61">
        <v>1</v>
      </c>
      <c r="I61">
        <v>2</v>
      </c>
      <c r="J61" s="9">
        <f t="shared" si="10"/>
        <v>2</v>
      </c>
      <c r="K61" s="9">
        <f t="shared" si="11"/>
        <v>2</v>
      </c>
      <c r="L61" s="9">
        <f t="shared" si="16"/>
        <v>2</v>
      </c>
      <c r="M61" s="9">
        <f t="shared" si="17"/>
        <v>8</v>
      </c>
      <c r="N61" s="5">
        <f t="shared" si="12"/>
        <v>1.469387755102041</v>
      </c>
      <c r="O61" s="10">
        <f t="shared" si="18"/>
        <v>3.673469387755101</v>
      </c>
      <c r="P61" s="5">
        <f t="shared" si="13"/>
        <v>20.40816326530611</v>
      </c>
      <c r="Q61" s="9">
        <f t="shared" si="14"/>
        <v>3</v>
      </c>
      <c r="R61" s="9">
        <f t="shared" si="15"/>
        <v>7</v>
      </c>
    </row>
    <row r="62" spans="1:18" ht="15">
      <c r="A62" s="12">
        <v>32805</v>
      </c>
      <c r="B62">
        <v>4</v>
      </c>
      <c r="C62">
        <v>1</v>
      </c>
      <c r="D62">
        <v>1</v>
      </c>
      <c r="E62"/>
      <c r="F62">
        <v>2</v>
      </c>
      <c r="G62">
        <v>4</v>
      </c>
      <c r="H62">
        <v>5</v>
      </c>
      <c r="I62">
        <v>1</v>
      </c>
      <c r="J62" s="9">
        <f t="shared" si="10"/>
        <v>-4</v>
      </c>
      <c r="K62" s="9">
        <f t="shared" si="11"/>
        <v>0</v>
      </c>
      <c r="L62" s="9">
        <f t="shared" si="16"/>
        <v>-2</v>
      </c>
      <c r="M62" s="9">
        <f t="shared" si="17"/>
        <v>8</v>
      </c>
      <c r="N62" s="5">
        <f t="shared" si="12"/>
        <v>-1.469387755102041</v>
      </c>
      <c r="O62" s="10">
        <f t="shared" si="18"/>
        <v>2.20408163265306</v>
      </c>
      <c r="P62" s="5">
        <f t="shared" si="13"/>
        <v>12.244897959183664</v>
      </c>
      <c r="Q62" s="9">
        <f t="shared" si="14"/>
        <v>11</v>
      </c>
      <c r="R62" s="9">
        <f t="shared" si="15"/>
        <v>7</v>
      </c>
    </row>
    <row r="63" spans="1:18" ht="15">
      <c r="A63" s="12">
        <v>32806</v>
      </c>
      <c r="B63"/>
      <c r="C63" s="11">
        <v>2</v>
      </c>
      <c r="D63" s="11">
        <v>1</v>
      </c>
      <c r="E63" s="11">
        <v>1</v>
      </c>
      <c r="F63">
        <v>1</v>
      </c>
      <c r="G63" s="11">
        <v>1</v>
      </c>
      <c r="H63" s="11"/>
      <c r="I63" s="11"/>
      <c r="J63" s="9">
        <f t="shared" si="10"/>
        <v>0</v>
      </c>
      <c r="K63" s="9">
        <f t="shared" si="11"/>
        <v>-2</v>
      </c>
      <c r="L63" s="9">
        <f t="shared" si="16"/>
        <v>-2</v>
      </c>
      <c r="M63" s="9">
        <f t="shared" si="17"/>
        <v>6</v>
      </c>
      <c r="N63" s="5">
        <f t="shared" si="12"/>
        <v>-0.7346938775510204</v>
      </c>
      <c r="O63" s="10">
        <f t="shared" si="18"/>
        <v>1.4693877551020398</v>
      </c>
      <c r="P63" s="5">
        <f t="shared" si="13"/>
        <v>8.163265306122442</v>
      </c>
      <c r="Q63" s="9">
        <f t="shared" si="14"/>
        <v>4</v>
      </c>
      <c r="R63" s="9">
        <f t="shared" si="15"/>
        <v>2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6</v>
      </c>
      <c r="N64" s="5">
        <f t="shared" si="12"/>
        <v>0</v>
      </c>
      <c r="O64" s="10">
        <f t="shared" si="18"/>
        <v>1.4693877551020398</v>
      </c>
      <c r="P64" s="5">
        <f t="shared" si="13"/>
        <v>8.163265306122442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>
        <v>1</v>
      </c>
      <c r="F65">
        <v>2</v>
      </c>
      <c r="G65"/>
      <c r="H65">
        <v>2</v>
      </c>
      <c r="I65"/>
      <c r="J65" s="9">
        <f t="shared" si="10"/>
        <v>2</v>
      </c>
      <c r="K65" s="9">
        <f t="shared" si="11"/>
        <v>0</v>
      </c>
      <c r="L65" s="9">
        <f t="shared" si="16"/>
        <v>0</v>
      </c>
      <c r="M65" s="9">
        <f t="shared" si="17"/>
        <v>6</v>
      </c>
      <c r="N65" s="5">
        <f t="shared" si="12"/>
        <v>0.7346938775510204</v>
      </c>
      <c r="O65" s="10">
        <f t="shared" si="18"/>
        <v>2.20408163265306</v>
      </c>
      <c r="P65" s="5">
        <f t="shared" si="13"/>
        <v>12.244897959183664</v>
      </c>
      <c r="Q65" s="9">
        <f t="shared" si="14"/>
        <v>2</v>
      </c>
      <c r="R65" s="9">
        <f t="shared" si="15"/>
        <v>4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>
        <v>2</v>
      </c>
      <c r="H66" s="11">
        <v>2</v>
      </c>
      <c r="I66" s="11">
        <v>2</v>
      </c>
      <c r="J66" s="9">
        <f t="shared" si="10"/>
        <v>-1</v>
      </c>
      <c r="K66" s="9">
        <f t="shared" si="11"/>
        <v>2</v>
      </c>
      <c r="L66" s="9">
        <f t="shared" si="16"/>
        <v>-1</v>
      </c>
      <c r="M66" s="9">
        <f t="shared" si="17"/>
        <v>8</v>
      </c>
      <c r="N66" s="5">
        <f t="shared" si="12"/>
        <v>0.3673469387755102</v>
      </c>
      <c r="O66" s="10">
        <f t="shared" si="18"/>
        <v>2.5714285714285703</v>
      </c>
      <c r="P66" s="5">
        <f t="shared" si="13"/>
        <v>14.285714285714278</v>
      </c>
      <c r="Q66" s="9">
        <f t="shared" si="14"/>
        <v>3</v>
      </c>
      <c r="R66" s="9">
        <f t="shared" si="15"/>
        <v>4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8</v>
      </c>
      <c r="N67" s="5">
        <f t="shared" si="12"/>
        <v>0</v>
      </c>
      <c r="O67" s="10">
        <f t="shared" si="18"/>
        <v>2.5714285714285703</v>
      </c>
      <c r="P67" s="5">
        <f t="shared" si="13"/>
        <v>14.285714285714278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2</v>
      </c>
      <c r="D68"/>
      <c r="E68"/>
      <c r="F68">
        <v>2</v>
      </c>
      <c r="G68">
        <v>1</v>
      </c>
      <c r="H68">
        <v>1</v>
      </c>
      <c r="I68">
        <v>1</v>
      </c>
      <c r="J68" s="9">
        <f aca="true" t="shared" si="19" ref="J68:J101">-B68-C68+D68+E68</f>
        <v>-3</v>
      </c>
      <c r="K68" s="9">
        <f aca="true" t="shared" si="20" ref="K68:K101">-F68-G68+H68+I68</f>
        <v>-1</v>
      </c>
      <c r="L68" s="9">
        <f t="shared" si="16"/>
        <v>-4</v>
      </c>
      <c r="M68" s="9">
        <f t="shared" si="17"/>
        <v>7</v>
      </c>
      <c r="N68" s="5">
        <f aca="true" t="shared" si="21" ref="N68:N101">(+J68+K68)*($J$103/($J$103+$K$103))</f>
        <v>-1.469387755102041</v>
      </c>
      <c r="O68" s="10">
        <f t="shared" si="18"/>
        <v>1.1020408163265294</v>
      </c>
      <c r="P68" s="5">
        <f aca="true" t="shared" si="22" ref="P68:P99">O68*100/$N$103</f>
        <v>6.122448979591829</v>
      </c>
      <c r="Q68" s="9">
        <f aca="true" t="shared" si="23" ref="Q68:Q101">+B68+C68+F68+G68</f>
        <v>6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-4</v>
      </c>
      <c r="M69" s="9">
        <f aca="true" t="shared" si="26" ref="M69:M101">M68+K69</f>
        <v>7</v>
      </c>
      <c r="N69" s="5">
        <f t="shared" si="21"/>
        <v>0</v>
      </c>
      <c r="O69" s="10">
        <f aca="true" t="shared" si="27" ref="O69:O100">O68+N69</f>
        <v>1.1020408163265294</v>
      </c>
      <c r="P69" s="5">
        <f t="shared" si="22"/>
        <v>6.122448979591829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</v>
      </c>
      <c r="M70" s="9">
        <f t="shared" si="26"/>
        <v>7</v>
      </c>
      <c r="N70" s="5">
        <f t="shared" si="21"/>
        <v>0</v>
      </c>
      <c r="O70" s="10">
        <f t="shared" si="27"/>
        <v>1.1020408163265294</v>
      </c>
      <c r="P70" s="5">
        <f t="shared" si="22"/>
        <v>6.122448979591829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>
        <v>2</v>
      </c>
      <c r="G71">
        <v>1</v>
      </c>
      <c r="H71"/>
      <c r="I71"/>
      <c r="J71" s="9">
        <f t="shared" si="19"/>
        <v>-1</v>
      </c>
      <c r="K71" s="9">
        <f t="shared" si="20"/>
        <v>-3</v>
      </c>
      <c r="L71" s="9">
        <f t="shared" si="25"/>
        <v>-5</v>
      </c>
      <c r="M71" s="9">
        <f t="shared" si="26"/>
        <v>4</v>
      </c>
      <c r="N71" s="5">
        <f t="shared" si="21"/>
        <v>-1.469387755102041</v>
      </c>
      <c r="O71" s="10">
        <f t="shared" si="27"/>
        <v>-0.3673469387755115</v>
      </c>
      <c r="P71" s="5">
        <f t="shared" si="22"/>
        <v>-2.040816326530619</v>
      </c>
      <c r="Q71" s="9">
        <f t="shared" si="23"/>
        <v>4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2</v>
      </c>
      <c r="I72"/>
      <c r="J72" s="9">
        <f t="shared" si="19"/>
        <v>0</v>
      </c>
      <c r="K72" s="9">
        <f t="shared" si="20"/>
        <v>2</v>
      </c>
      <c r="L72" s="9">
        <f t="shared" si="25"/>
        <v>-5</v>
      </c>
      <c r="M72" s="9">
        <f t="shared" si="26"/>
        <v>6</v>
      </c>
      <c r="N72" s="5">
        <f t="shared" si="21"/>
        <v>0.7346938775510204</v>
      </c>
      <c r="O72" s="10">
        <f t="shared" si="27"/>
        <v>0.36734693877550895</v>
      </c>
      <c r="P72" s="5">
        <f t="shared" si="22"/>
        <v>2.0408163265306047</v>
      </c>
      <c r="Q72" s="9">
        <f t="shared" si="23"/>
        <v>0</v>
      </c>
      <c r="R72" s="9">
        <f t="shared" si="24"/>
        <v>2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-5</v>
      </c>
      <c r="M73" s="9">
        <f t="shared" si="26"/>
        <v>6</v>
      </c>
      <c r="N73" s="5">
        <f t="shared" si="21"/>
        <v>0</v>
      </c>
      <c r="O73" s="10">
        <f t="shared" si="27"/>
        <v>0.36734693877550895</v>
      </c>
      <c r="P73" s="5">
        <f t="shared" si="22"/>
        <v>2.0408163265306047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-5</v>
      </c>
      <c r="M74" s="9">
        <f t="shared" si="26"/>
        <v>6</v>
      </c>
      <c r="N74" s="5">
        <f t="shared" si="21"/>
        <v>0</v>
      </c>
      <c r="O74" s="10">
        <f t="shared" si="27"/>
        <v>0.36734693877550895</v>
      </c>
      <c r="P74" s="5">
        <f t="shared" si="22"/>
        <v>2.0408163265306047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-5</v>
      </c>
      <c r="M75" s="9">
        <f t="shared" si="26"/>
        <v>6</v>
      </c>
      <c r="N75" s="5">
        <f t="shared" si="21"/>
        <v>0</v>
      </c>
      <c r="O75" s="10">
        <f t="shared" si="27"/>
        <v>0.36734693877550895</v>
      </c>
      <c r="P75" s="5">
        <f t="shared" si="22"/>
        <v>2.0408163265306047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1</v>
      </c>
      <c r="C76"/>
      <c r="D76">
        <v>3</v>
      </c>
      <c r="E76">
        <v>1</v>
      </c>
      <c r="F76">
        <v>5</v>
      </c>
      <c r="G76">
        <v>1</v>
      </c>
      <c r="H76">
        <v>3</v>
      </c>
      <c r="I76"/>
      <c r="J76" s="9">
        <f t="shared" si="19"/>
        <v>3</v>
      </c>
      <c r="K76" s="9">
        <f t="shared" si="20"/>
        <v>-3</v>
      </c>
      <c r="L76" s="9">
        <f t="shared" si="25"/>
        <v>-2</v>
      </c>
      <c r="M76" s="9">
        <f t="shared" si="26"/>
        <v>3</v>
      </c>
      <c r="N76" s="5">
        <f t="shared" si="21"/>
        <v>0</v>
      </c>
      <c r="O76" s="10">
        <f t="shared" si="27"/>
        <v>0.36734693877550895</v>
      </c>
      <c r="P76" s="5">
        <f t="shared" si="22"/>
        <v>2.0408163265306047</v>
      </c>
      <c r="Q76" s="9">
        <f t="shared" si="23"/>
        <v>7</v>
      </c>
      <c r="R76" s="9">
        <f t="shared" si="24"/>
        <v>7</v>
      </c>
    </row>
    <row r="77" spans="1:18" ht="15">
      <c r="A77" s="12">
        <v>32820</v>
      </c>
      <c r="B77">
        <v>1</v>
      </c>
      <c r="C77"/>
      <c r="D77">
        <v>1</v>
      </c>
      <c r="E77"/>
      <c r="F77"/>
      <c r="G77">
        <v>1</v>
      </c>
      <c r="H77"/>
      <c r="I77"/>
      <c r="J77" s="9">
        <f t="shared" si="19"/>
        <v>0</v>
      </c>
      <c r="K77" s="9">
        <f t="shared" si="20"/>
        <v>-1</v>
      </c>
      <c r="L77" s="9">
        <f t="shared" si="25"/>
        <v>-2</v>
      </c>
      <c r="M77" s="9">
        <f t="shared" si="26"/>
        <v>2</v>
      </c>
      <c r="N77" s="5">
        <f t="shared" si="21"/>
        <v>-0.3673469387755102</v>
      </c>
      <c r="O77" s="10">
        <f t="shared" si="27"/>
        <v>-1.27675647831893E-15</v>
      </c>
      <c r="P77" s="5">
        <f t="shared" si="22"/>
        <v>-7.093091546216277E-15</v>
      </c>
      <c r="Q77" s="9">
        <f t="shared" si="23"/>
        <v>2</v>
      </c>
      <c r="R77" s="9">
        <f t="shared" si="24"/>
        <v>1</v>
      </c>
    </row>
    <row r="78" spans="1:18" ht="15">
      <c r="A78" s="12">
        <v>32821</v>
      </c>
      <c r="B78">
        <v>2</v>
      </c>
      <c r="C78" s="11"/>
      <c r="D78" s="11">
        <v>1</v>
      </c>
      <c r="E78">
        <v>1</v>
      </c>
      <c r="F78"/>
      <c r="G78" s="11"/>
      <c r="H78" s="11">
        <v>3</v>
      </c>
      <c r="I78"/>
      <c r="J78" s="9">
        <f t="shared" si="19"/>
        <v>0</v>
      </c>
      <c r="K78" s="9">
        <f t="shared" si="20"/>
        <v>3</v>
      </c>
      <c r="L78" s="9">
        <f t="shared" si="25"/>
        <v>-2</v>
      </c>
      <c r="M78" s="9">
        <f t="shared" si="26"/>
        <v>5</v>
      </c>
      <c r="N78" s="5">
        <f t="shared" si="21"/>
        <v>1.1020408163265307</v>
      </c>
      <c r="O78" s="10">
        <f t="shared" si="27"/>
        <v>1.1020408163265294</v>
      </c>
      <c r="P78" s="5">
        <f t="shared" si="22"/>
        <v>6.122448979591829</v>
      </c>
      <c r="Q78" s="9">
        <f t="shared" si="23"/>
        <v>2</v>
      </c>
      <c r="R78" s="9">
        <f t="shared" si="24"/>
        <v>5</v>
      </c>
    </row>
    <row r="79" spans="1:18" ht="15">
      <c r="A79" s="12">
        <v>32822</v>
      </c>
      <c r="B79"/>
      <c r="C79"/>
      <c r="D79">
        <v>3</v>
      </c>
      <c r="E79">
        <v>1</v>
      </c>
      <c r="F79">
        <v>1</v>
      </c>
      <c r="G79">
        <v>2</v>
      </c>
      <c r="H79">
        <v>1</v>
      </c>
      <c r="I79">
        <v>1</v>
      </c>
      <c r="J79" s="9">
        <f t="shared" si="19"/>
        <v>4</v>
      </c>
      <c r="K79" s="9">
        <f t="shared" si="20"/>
        <v>-1</v>
      </c>
      <c r="L79" s="9">
        <f t="shared" si="25"/>
        <v>2</v>
      </c>
      <c r="M79" s="9">
        <f t="shared" si="26"/>
        <v>4</v>
      </c>
      <c r="N79" s="5">
        <f t="shared" si="21"/>
        <v>1.1020408163265307</v>
      </c>
      <c r="O79" s="10">
        <f t="shared" si="27"/>
        <v>2.20408163265306</v>
      </c>
      <c r="P79" s="5">
        <f t="shared" si="22"/>
        <v>12.244897959183664</v>
      </c>
      <c r="Q79" s="9">
        <f t="shared" si="23"/>
        <v>3</v>
      </c>
      <c r="R79" s="9">
        <f t="shared" si="24"/>
        <v>6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>
        <v>2</v>
      </c>
      <c r="J80" s="9">
        <f t="shared" si="19"/>
        <v>0</v>
      </c>
      <c r="K80" s="9">
        <f t="shared" si="20"/>
        <v>3</v>
      </c>
      <c r="L80" s="9">
        <f t="shared" si="25"/>
        <v>2</v>
      </c>
      <c r="M80" s="9">
        <f t="shared" si="26"/>
        <v>7</v>
      </c>
      <c r="N80" s="5">
        <f t="shared" si="21"/>
        <v>1.1020408163265307</v>
      </c>
      <c r="O80" s="10">
        <f t="shared" si="27"/>
        <v>3.3061224489795906</v>
      </c>
      <c r="P80" s="5">
        <f t="shared" si="22"/>
        <v>18.367346938775498</v>
      </c>
      <c r="Q80" s="9">
        <f t="shared" si="23"/>
        <v>1</v>
      </c>
      <c r="R80" s="9">
        <f t="shared" si="24"/>
        <v>4</v>
      </c>
    </row>
    <row r="81" spans="1:19" ht="15">
      <c r="A81" s="12">
        <v>32824</v>
      </c>
      <c r="B81"/>
      <c r="C81"/>
      <c r="D81">
        <v>3</v>
      </c>
      <c r="E81">
        <v>1</v>
      </c>
      <c r="F81"/>
      <c r="G81"/>
      <c r="H81"/>
      <c r="I81"/>
      <c r="J81" s="9">
        <f t="shared" si="19"/>
        <v>4</v>
      </c>
      <c r="K81" s="9">
        <f t="shared" si="20"/>
        <v>0</v>
      </c>
      <c r="L81" s="9">
        <f t="shared" si="25"/>
        <v>6</v>
      </c>
      <c r="M81" s="9">
        <f t="shared" si="26"/>
        <v>7</v>
      </c>
      <c r="N81" s="5">
        <f t="shared" si="21"/>
        <v>1.469387755102041</v>
      </c>
      <c r="O81" s="10">
        <f t="shared" si="27"/>
        <v>4.775510204081631</v>
      </c>
      <c r="P81" s="5">
        <f t="shared" si="22"/>
        <v>26.53061224489795</v>
      </c>
      <c r="Q81" s="9">
        <f t="shared" si="23"/>
        <v>0</v>
      </c>
      <c r="R81" s="9">
        <f t="shared" si="24"/>
        <v>4</v>
      </c>
      <c r="S81" s="8" t="s">
        <v>53</v>
      </c>
    </row>
    <row r="82" spans="1:18" ht="15">
      <c r="A82" s="12">
        <v>32825</v>
      </c>
      <c r="B82">
        <v>3</v>
      </c>
      <c r="C82">
        <v>2</v>
      </c>
      <c r="D82"/>
      <c r="E82">
        <v>1</v>
      </c>
      <c r="F82"/>
      <c r="G82"/>
      <c r="H82">
        <v>3</v>
      </c>
      <c r="I82"/>
      <c r="J82" s="9">
        <f t="shared" si="19"/>
        <v>-4</v>
      </c>
      <c r="K82" s="9">
        <f t="shared" si="20"/>
        <v>3</v>
      </c>
      <c r="L82" s="9">
        <f t="shared" si="25"/>
        <v>2</v>
      </c>
      <c r="M82" s="9">
        <f t="shared" si="26"/>
        <v>10</v>
      </c>
      <c r="N82" s="5">
        <f t="shared" si="21"/>
        <v>-0.3673469387755102</v>
      </c>
      <c r="O82" s="10">
        <f t="shared" si="27"/>
        <v>4.408163265306121</v>
      </c>
      <c r="P82" s="5">
        <f t="shared" si="22"/>
        <v>24.489795918367335</v>
      </c>
      <c r="Q82" s="9">
        <f t="shared" si="23"/>
        <v>5</v>
      </c>
      <c r="R82" s="9">
        <f t="shared" si="24"/>
        <v>4</v>
      </c>
    </row>
    <row r="83" spans="1:18" ht="15">
      <c r="A83" s="12">
        <v>32826</v>
      </c>
      <c r="B83">
        <v>4</v>
      </c>
      <c r="C83">
        <v>1</v>
      </c>
      <c r="D83">
        <v>4</v>
      </c>
      <c r="E83">
        <v>1</v>
      </c>
      <c r="F83">
        <v>2</v>
      </c>
      <c r="G83"/>
      <c r="H83">
        <v>6</v>
      </c>
      <c r="I83">
        <v>1</v>
      </c>
      <c r="J83" s="9">
        <f t="shared" si="19"/>
        <v>0</v>
      </c>
      <c r="K83" s="9">
        <f t="shared" si="20"/>
        <v>5</v>
      </c>
      <c r="L83" s="9">
        <f t="shared" si="25"/>
        <v>2</v>
      </c>
      <c r="M83" s="9">
        <f t="shared" si="26"/>
        <v>15</v>
      </c>
      <c r="N83" s="5">
        <f t="shared" si="21"/>
        <v>1.836734693877551</v>
      </c>
      <c r="O83" s="10">
        <f t="shared" si="27"/>
        <v>6.244897959183672</v>
      </c>
      <c r="P83" s="5">
        <f t="shared" si="22"/>
        <v>34.69387755102039</v>
      </c>
      <c r="Q83" s="9">
        <f t="shared" si="23"/>
        <v>7</v>
      </c>
      <c r="R83" s="9">
        <f t="shared" si="24"/>
        <v>12</v>
      </c>
    </row>
    <row r="84" spans="1:18" ht="15">
      <c r="A84" s="12">
        <v>32827</v>
      </c>
      <c r="B84" s="11">
        <v>1</v>
      </c>
      <c r="C84" s="11">
        <v>1</v>
      </c>
      <c r="D84" s="11">
        <v>6</v>
      </c>
      <c r="E84" s="11">
        <v>1</v>
      </c>
      <c r="F84" s="11">
        <v>1</v>
      </c>
      <c r="G84" s="11">
        <v>2</v>
      </c>
      <c r="H84" s="11"/>
      <c r="I84" s="11">
        <v>3</v>
      </c>
      <c r="J84" s="9">
        <f t="shared" si="19"/>
        <v>5</v>
      </c>
      <c r="K84" s="9">
        <f t="shared" si="20"/>
        <v>0</v>
      </c>
      <c r="L84" s="9">
        <f t="shared" si="25"/>
        <v>7</v>
      </c>
      <c r="M84" s="9">
        <f t="shared" si="26"/>
        <v>15</v>
      </c>
      <c r="N84" s="5">
        <f t="shared" si="21"/>
        <v>1.836734693877551</v>
      </c>
      <c r="O84" s="10">
        <f t="shared" si="27"/>
        <v>8.081632653061224</v>
      </c>
      <c r="P84" s="5">
        <f t="shared" si="22"/>
        <v>44.89795918367346</v>
      </c>
      <c r="Q84" s="9">
        <f t="shared" si="23"/>
        <v>5</v>
      </c>
      <c r="R84" s="9">
        <f t="shared" si="24"/>
        <v>10</v>
      </c>
    </row>
    <row r="85" spans="1:18" ht="15">
      <c r="A85" s="12">
        <v>32828</v>
      </c>
      <c r="B85">
        <v>1</v>
      </c>
      <c r="C85"/>
      <c r="D85">
        <v>2</v>
      </c>
      <c r="E85">
        <v>3</v>
      </c>
      <c r="F85">
        <v>1</v>
      </c>
      <c r="G85">
        <v>1</v>
      </c>
      <c r="H85">
        <v>5</v>
      </c>
      <c r="I85">
        <v>1</v>
      </c>
      <c r="J85" s="9">
        <f t="shared" si="19"/>
        <v>4</v>
      </c>
      <c r="K85" s="9">
        <f t="shared" si="20"/>
        <v>4</v>
      </c>
      <c r="L85" s="9">
        <f t="shared" si="25"/>
        <v>11</v>
      </c>
      <c r="M85" s="9">
        <f t="shared" si="26"/>
        <v>19</v>
      </c>
      <c r="N85" s="5">
        <f t="shared" si="21"/>
        <v>2.938775510204082</v>
      </c>
      <c r="O85" s="10">
        <f t="shared" si="27"/>
        <v>11.020408163265305</v>
      </c>
      <c r="P85" s="5">
        <f t="shared" si="22"/>
        <v>61.22448979591835</v>
      </c>
      <c r="Q85" s="9">
        <f t="shared" si="23"/>
        <v>3</v>
      </c>
      <c r="R85" s="9">
        <f t="shared" si="24"/>
        <v>11</v>
      </c>
    </row>
    <row r="86" spans="1:18" ht="15">
      <c r="A86" s="12">
        <v>32829</v>
      </c>
      <c r="B86">
        <v>1</v>
      </c>
      <c r="C86">
        <v>2</v>
      </c>
      <c r="D86">
        <v>2</v>
      </c>
      <c r="E86"/>
      <c r="F86">
        <v>2</v>
      </c>
      <c r="G86"/>
      <c r="H86">
        <v>7</v>
      </c>
      <c r="I86">
        <v>2</v>
      </c>
      <c r="J86" s="9">
        <f t="shared" si="19"/>
        <v>-1</v>
      </c>
      <c r="K86" s="9">
        <f t="shared" si="20"/>
        <v>7</v>
      </c>
      <c r="L86" s="9">
        <f t="shared" si="25"/>
        <v>10</v>
      </c>
      <c r="M86" s="9">
        <f t="shared" si="26"/>
        <v>26</v>
      </c>
      <c r="N86" s="5">
        <f t="shared" si="21"/>
        <v>2.2040816326530615</v>
      </c>
      <c r="O86" s="10">
        <f t="shared" si="27"/>
        <v>13.224489795918366</v>
      </c>
      <c r="P86" s="5">
        <f t="shared" si="22"/>
        <v>73.46938775510202</v>
      </c>
      <c r="Q86" s="9">
        <f t="shared" si="23"/>
        <v>5</v>
      </c>
      <c r="R86" s="9">
        <f t="shared" si="24"/>
        <v>11</v>
      </c>
    </row>
    <row r="87" spans="1:18" ht="15">
      <c r="A87" s="12">
        <v>32830</v>
      </c>
      <c r="B87" s="11">
        <v>1</v>
      </c>
      <c r="C87" s="11"/>
      <c r="D87" s="11">
        <v>1</v>
      </c>
      <c r="E87" s="11"/>
      <c r="F87" s="11">
        <v>3</v>
      </c>
      <c r="G87" s="11">
        <v>2</v>
      </c>
      <c r="H87" s="11">
        <v>2</v>
      </c>
      <c r="I87" s="11">
        <v>2</v>
      </c>
      <c r="J87" s="9">
        <f t="shared" si="19"/>
        <v>0</v>
      </c>
      <c r="K87" s="9">
        <f t="shared" si="20"/>
        <v>-1</v>
      </c>
      <c r="L87" s="9">
        <f t="shared" si="25"/>
        <v>10</v>
      </c>
      <c r="M87" s="9">
        <f t="shared" si="26"/>
        <v>25</v>
      </c>
      <c r="N87" s="5">
        <f t="shared" si="21"/>
        <v>-0.3673469387755102</v>
      </c>
      <c r="O87" s="10">
        <f t="shared" si="27"/>
        <v>12.857142857142856</v>
      </c>
      <c r="P87" s="5">
        <f t="shared" si="22"/>
        <v>71.4285714285714</v>
      </c>
      <c r="Q87" s="9">
        <f t="shared" si="23"/>
        <v>6</v>
      </c>
      <c r="R87" s="9">
        <f t="shared" si="24"/>
        <v>5</v>
      </c>
    </row>
    <row r="88" spans="1:18" ht="15">
      <c r="A88" s="12">
        <v>32831</v>
      </c>
      <c r="B88">
        <v>2</v>
      </c>
      <c r="C88"/>
      <c r="D88">
        <v>2</v>
      </c>
      <c r="E88"/>
      <c r="F88">
        <v>1</v>
      </c>
      <c r="G88">
        <v>1</v>
      </c>
      <c r="H88">
        <v>4</v>
      </c>
      <c r="I88"/>
      <c r="J88" s="9">
        <f t="shared" si="19"/>
        <v>0</v>
      </c>
      <c r="K88" s="9">
        <f t="shared" si="20"/>
        <v>2</v>
      </c>
      <c r="L88" s="9">
        <f t="shared" si="25"/>
        <v>10</v>
      </c>
      <c r="M88" s="9">
        <f t="shared" si="26"/>
        <v>27</v>
      </c>
      <c r="N88" s="5">
        <f t="shared" si="21"/>
        <v>0.7346938775510204</v>
      </c>
      <c r="O88" s="10">
        <f t="shared" si="27"/>
        <v>13.591836734693876</v>
      </c>
      <c r="P88" s="5">
        <f t="shared" si="22"/>
        <v>75.51020408163264</v>
      </c>
      <c r="Q88" s="9">
        <f t="shared" si="23"/>
        <v>4</v>
      </c>
      <c r="R88" s="9">
        <f t="shared" si="24"/>
        <v>6</v>
      </c>
    </row>
    <row r="89" spans="1:18" ht="15">
      <c r="A89" s="12">
        <v>32832</v>
      </c>
      <c r="B89"/>
      <c r="C89"/>
      <c r="D89">
        <v>1</v>
      </c>
      <c r="E89"/>
      <c r="F89"/>
      <c r="G89"/>
      <c r="H89"/>
      <c r="I89"/>
      <c r="J89" s="9">
        <f t="shared" si="19"/>
        <v>1</v>
      </c>
      <c r="K89" s="9">
        <f t="shared" si="20"/>
        <v>0</v>
      </c>
      <c r="L89" s="9">
        <f t="shared" si="25"/>
        <v>11</v>
      </c>
      <c r="M89" s="9">
        <f t="shared" si="26"/>
        <v>27</v>
      </c>
      <c r="N89" s="5">
        <f t="shared" si="21"/>
        <v>0.3673469387755102</v>
      </c>
      <c r="O89" s="10">
        <f t="shared" si="27"/>
        <v>13.959183673469386</v>
      </c>
      <c r="P89" s="5">
        <f t="shared" si="22"/>
        <v>77.55102040816324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>
        <v>2</v>
      </c>
      <c r="H90">
        <v>2</v>
      </c>
      <c r="I90">
        <v>2</v>
      </c>
      <c r="J90" s="9">
        <f t="shared" si="19"/>
        <v>-1</v>
      </c>
      <c r="K90" s="9">
        <f t="shared" si="20"/>
        <v>2</v>
      </c>
      <c r="L90" s="9">
        <f t="shared" si="25"/>
        <v>10</v>
      </c>
      <c r="M90" s="9">
        <f t="shared" si="26"/>
        <v>29</v>
      </c>
      <c r="N90" s="5">
        <f t="shared" si="21"/>
        <v>0.3673469387755102</v>
      </c>
      <c r="O90" s="10">
        <f t="shared" si="27"/>
        <v>14.326530612244897</v>
      </c>
      <c r="P90" s="5">
        <f t="shared" si="22"/>
        <v>79.59183673469386</v>
      </c>
      <c r="Q90" s="9">
        <f t="shared" si="23"/>
        <v>3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29</v>
      </c>
      <c r="N91" s="5">
        <f t="shared" si="21"/>
        <v>0</v>
      </c>
      <c r="O91" s="10">
        <f t="shared" si="27"/>
        <v>14.326530612244897</v>
      </c>
      <c r="P91" s="5">
        <f t="shared" si="22"/>
        <v>79.59183673469386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29</v>
      </c>
      <c r="N92" s="5">
        <f t="shared" si="21"/>
        <v>0</v>
      </c>
      <c r="O92" s="10">
        <f t="shared" si="27"/>
        <v>14.326530612244897</v>
      </c>
      <c r="P92" s="5">
        <f t="shared" si="22"/>
        <v>79.59183673469386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>
        <v>4</v>
      </c>
      <c r="E93">
        <v>1</v>
      </c>
      <c r="F93"/>
      <c r="G93">
        <v>2</v>
      </c>
      <c r="H93">
        <v>1</v>
      </c>
      <c r="I93">
        <v>5</v>
      </c>
      <c r="J93" s="9">
        <f t="shared" si="19"/>
        <v>5</v>
      </c>
      <c r="K93" s="9">
        <f t="shared" si="20"/>
        <v>4</v>
      </c>
      <c r="L93" s="9">
        <f t="shared" si="25"/>
        <v>15</v>
      </c>
      <c r="M93" s="9">
        <f t="shared" si="26"/>
        <v>33</v>
      </c>
      <c r="N93" s="5">
        <f t="shared" si="21"/>
        <v>3.306122448979592</v>
      </c>
      <c r="O93" s="10">
        <f t="shared" si="27"/>
        <v>17.632653061224488</v>
      </c>
      <c r="P93" s="5">
        <f t="shared" si="22"/>
        <v>97.95918367346935</v>
      </c>
      <c r="Q93" s="9">
        <f t="shared" si="23"/>
        <v>2</v>
      </c>
      <c r="R93" s="9">
        <f t="shared" si="24"/>
        <v>11</v>
      </c>
    </row>
    <row r="94" spans="1:18" ht="15">
      <c r="A94" s="12">
        <v>32837</v>
      </c>
      <c r="B94">
        <v>2</v>
      </c>
      <c r="C94"/>
      <c r="D94" s="11"/>
      <c r="E94" s="11">
        <v>1</v>
      </c>
      <c r="F94"/>
      <c r="G94"/>
      <c r="H94" s="11">
        <v>3</v>
      </c>
      <c r="I94" s="11">
        <v>1</v>
      </c>
      <c r="J94" s="9">
        <f t="shared" si="19"/>
        <v>-1</v>
      </c>
      <c r="K94" s="9">
        <f t="shared" si="20"/>
        <v>4</v>
      </c>
      <c r="L94" s="9">
        <f t="shared" si="25"/>
        <v>14</v>
      </c>
      <c r="M94" s="9">
        <f t="shared" si="26"/>
        <v>37</v>
      </c>
      <c r="N94" s="5">
        <f t="shared" si="21"/>
        <v>1.1020408163265307</v>
      </c>
      <c r="O94" s="10">
        <f t="shared" si="27"/>
        <v>18.73469387755102</v>
      </c>
      <c r="P94" s="5">
        <f t="shared" si="22"/>
        <v>104.08163265306119</v>
      </c>
      <c r="Q94" s="9">
        <f t="shared" si="23"/>
        <v>2</v>
      </c>
      <c r="R94" s="9">
        <f t="shared" si="24"/>
        <v>5</v>
      </c>
    </row>
    <row r="95" spans="1:19" ht="15">
      <c r="A95" s="12">
        <v>32838</v>
      </c>
      <c r="B95">
        <v>2</v>
      </c>
      <c r="C95"/>
      <c r="D95">
        <v>3</v>
      </c>
      <c r="E95"/>
      <c r="F95">
        <v>5</v>
      </c>
      <c r="G95">
        <v>3</v>
      </c>
      <c r="H95">
        <v>3</v>
      </c>
      <c r="I95"/>
      <c r="J95" s="9">
        <f t="shared" si="19"/>
        <v>1</v>
      </c>
      <c r="K95" s="9">
        <f t="shared" si="20"/>
        <v>-5</v>
      </c>
      <c r="L95" s="9">
        <f t="shared" si="25"/>
        <v>15</v>
      </c>
      <c r="M95" s="9">
        <f t="shared" si="26"/>
        <v>32</v>
      </c>
      <c r="N95" s="5">
        <f t="shared" si="21"/>
        <v>-1.469387755102041</v>
      </c>
      <c r="O95" s="10">
        <f t="shared" si="27"/>
        <v>17.26530612244898</v>
      </c>
      <c r="P95" s="5">
        <f t="shared" si="22"/>
        <v>95.91836734693877</v>
      </c>
      <c r="Q95" s="9">
        <f t="shared" si="23"/>
        <v>10</v>
      </c>
      <c r="R95" s="9">
        <f t="shared" si="24"/>
        <v>6</v>
      </c>
      <c r="S95" s="8" t="s">
        <v>54</v>
      </c>
    </row>
    <row r="96" spans="1:18" ht="15">
      <c r="A96" s="12">
        <v>32839</v>
      </c>
      <c r="B96">
        <v>2</v>
      </c>
      <c r="C96">
        <v>1</v>
      </c>
      <c r="D96">
        <v>3</v>
      </c>
      <c r="E96"/>
      <c r="F96">
        <v>4</v>
      </c>
      <c r="G96"/>
      <c r="H96">
        <v>2</v>
      </c>
      <c r="I96"/>
      <c r="J96" s="9">
        <f t="shared" si="19"/>
        <v>0</v>
      </c>
      <c r="K96" s="9">
        <f t="shared" si="20"/>
        <v>-2</v>
      </c>
      <c r="L96" s="9">
        <f t="shared" si="25"/>
        <v>15</v>
      </c>
      <c r="M96" s="9">
        <f t="shared" si="26"/>
        <v>30</v>
      </c>
      <c r="N96" s="5">
        <f t="shared" si="21"/>
        <v>-0.7346938775510204</v>
      </c>
      <c r="O96" s="10">
        <f t="shared" si="27"/>
        <v>16.53061224489796</v>
      </c>
      <c r="P96" s="5">
        <f t="shared" si="22"/>
        <v>91.83673469387753</v>
      </c>
      <c r="Q96" s="9">
        <f t="shared" si="23"/>
        <v>7</v>
      </c>
      <c r="R96" s="9">
        <f t="shared" si="24"/>
        <v>5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>
        <v>3</v>
      </c>
      <c r="H97">
        <v>1</v>
      </c>
      <c r="I97"/>
      <c r="J97" s="9">
        <f t="shared" si="19"/>
        <v>1</v>
      </c>
      <c r="K97" s="9">
        <f t="shared" si="20"/>
        <v>-3</v>
      </c>
      <c r="L97" s="9">
        <f t="shared" si="25"/>
        <v>16</v>
      </c>
      <c r="M97" s="9">
        <f t="shared" si="26"/>
        <v>27</v>
      </c>
      <c r="N97" s="5">
        <f t="shared" si="21"/>
        <v>-0.7346938775510204</v>
      </c>
      <c r="O97" s="10">
        <f t="shared" si="27"/>
        <v>15.795918367346939</v>
      </c>
      <c r="P97" s="5">
        <f t="shared" si="22"/>
        <v>87.75510204081631</v>
      </c>
      <c r="Q97" s="9">
        <f t="shared" si="23"/>
        <v>4</v>
      </c>
      <c r="R97" s="9">
        <f t="shared" si="24"/>
        <v>2</v>
      </c>
    </row>
    <row r="98" spans="1:18" ht="15">
      <c r="A98" s="12">
        <v>32841</v>
      </c>
      <c r="B98"/>
      <c r="C98">
        <v>2</v>
      </c>
      <c r="D98">
        <v>2</v>
      </c>
      <c r="E98"/>
      <c r="F98">
        <v>1</v>
      </c>
      <c r="G98">
        <v>1</v>
      </c>
      <c r="H98">
        <v>3</v>
      </c>
      <c r="I98">
        <v>1</v>
      </c>
      <c r="J98" s="9">
        <f t="shared" si="19"/>
        <v>0</v>
      </c>
      <c r="K98" s="9">
        <f t="shared" si="20"/>
        <v>2</v>
      </c>
      <c r="L98" s="9">
        <f t="shared" si="25"/>
        <v>16</v>
      </c>
      <c r="M98" s="9">
        <f t="shared" si="26"/>
        <v>29</v>
      </c>
      <c r="N98" s="5">
        <f t="shared" si="21"/>
        <v>0.7346938775510204</v>
      </c>
      <c r="O98" s="10">
        <f t="shared" si="27"/>
        <v>16.53061224489796</v>
      </c>
      <c r="P98" s="5">
        <f t="shared" si="22"/>
        <v>91.83673469387753</v>
      </c>
      <c r="Q98" s="9">
        <f t="shared" si="23"/>
        <v>4</v>
      </c>
      <c r="R98" s="9">
        <f t="shared" si="24"/>
        <v>6</v>
      </c>
    </row>
    <row r="99" spans="1:18" ht="15">
      <c r="A99" s="12">
        <v>32842</v>
      </c>
      <c r="B99"/>
      <c r="C99"/>
      <c r="D99">
        <v>1</v>
      </c>
      <c r="E99"/>
      <c r="F99"/>
      <c r="G99"/>
      <c r="H99"/>
      <c r="I99">
        <v>2</v>
      </c>
      <c r="J99" s="9">
        <f t="shared" si="19"/>
        <v>1</v>
      </c>
      <c r="K99" s="9">
        <f t="shared" si="20"/>
        <v>2</v>
      </c>
      <c r="L99" s="9">
        <f t="shared" si="25"/>
        <v>17</v>
      </c>
      <c r="M99" s="9">
        <f t="shared" si="26"/>
        <v>31</v>
      </c>
      <c r="N99" s="5">
        <f t="shared" si="21"/>
        <v>1.1020408163265307</v>
      </c>
      <c r="O99" s="10">
        <f t="shared" si="27"/>
        <v>17.63265306122449</v>
      </c>
      <c r="P99" s="5">
        <f t="shared" si="22"/>
        <v>97.95918367346938</v>
      </c>
      <c r="Q99" s="9">
        <f t="shared" si="23"/>
        <v>0</v>
      </c>
      <c r="R99" s="9">
        <f t="shared" si="24"/>
        <v>3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18</v>
      </c>
      <c r="M100" s="9">
        <f t="shared" si="26"/>
        <v>31</v>
      </c>
      <c r="N100" s="5">
        <f t="shared" si="21"/>
        <v>0.3673469387755102</v>
      </c>
      <c r="O100" s="10">
        <f t="shared" si="27"/>
        <v>18.000000000000004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18</v>
      </c>
      <c r="M101" s="9">
        <f t="shared" si="26"/>
        <v>31</v>
      </c>
      <c r="N101" s="5">
        <f t="shared" si="21"/>
        <v>0</v>
      </c>
      <c r="O101" s="10">
        <f>O100+N101</f>
        <v>18.000000000000004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53</v>
      </c>
      <c r="C103" s="9">
        <f t="shared" si="28"/>
        <v>30</v>
      </c>
      <c r="D103" s="9">
        <f t="shared" si="28"/>
        <v>73</v>
      </c>
      <c r="E103" s="9">
        <f t="shared" si="28"/>
        <v>28</v>
      </c>
      <c r="F103" s="9">
        <f t="shared" si="28"/>
        <v>58</v>
      </c>
      <c r="G103" s="9">
        <f t="shared" si="28"/>
        <v>61</v>
      </c>
      <c r="H103" s="9">
        <f t="shared" si="28"/>
        <v>100</v>
      </c>
      <c r="I103" s="9">
        <f t="shared" si="28"/>
        <v>50</v>
      </c>
      <c r="J103" s="9">
        <f t="shared" si="28"/>
        <v>18</v>
      </c>
      <c r="K103" s="9">
        <f t="shared" si="28"/>
        <v>31</v>
      </c>
      <c r="N103" s="5">
        <f>SUM(N4:N101)</f>
        <v>18.000000000000004</v>
      </c>
      <c r="Q103" s="10">
        <f>SUM(Q4:Q101)</f>
        <v>202</v>
      </c>
      <c r="R103" s="10">
        <f>SUM(R4:R101)</f>
        <v>251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19" sqref="E1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84" sqref="G8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37.5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100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3</v>
      </c>
      <c r="AC14" s="10">
        <f>100*SUM(R74:R80)/AB14</f>
        <v>66.66666666666667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4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0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0</v>
      </c>
      <c r="M80" s="9">
        <f t="shared" si="26"/>
        <v>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/>
      <c r="E83">
        <v>1</v>
      </c>
      <c r="F83">
        <v>1</v>
      </c>
      <c r="G83">
        <v>1</v>
      </c>
      <c r="H83"/>
      <c r="I83"/>
      <c r="J83" s="9">
        <f t="shared" si="19"/>
        <v>0</v>
      </c>
      <c r="K83" s="9">
        <f t="shared" si="20"/>
        <v>-2</v>
      </c>
      <c r="L83" s="9">
        <f t="shared" si="25"/>
        <v>0</v>
      </c>
      <c r="M83" s="9">
        <f t="shared" si="26"/>
        <v>-2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3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-2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-2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-2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-2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-2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-2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-2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-2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-2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-2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-2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1</v>
      </c>
      <c r="F103" s="9">
        <f t="shared" si="28"/>
        <v>2</v>
      </c>
      <c r="G103" s="9">
        <f t="shared" si="28"/>
        <v>2</v>
      </c>
      <c r="H103" s="9">
        <f t="shared" si="28"/>
        <v>2</v>
      </c>
      <c r="I103" s="9">
        <f t="shared" si="28"/>
        <v>0</v>
      </c>
      <c r="J103" s="9">
        <f t="shared" si="28"/>
        <v>0</v>
      </c>
      <c r="K103" s="9">
        <f t="shared" si="28"/>
        <v>-2</v>
      </c>
      <c r="N103" s="5">
        <f>SUM(N4:N101)</f>
        <v>0</v>
      </c>
      <c r="Q103" s="10">
        <f>SUM(Q4:Q101)</f>
        <v>5</v>
      </c>
      <c r="R103" s="10">
        <f>SUM(R4:R101)</f>
        <v>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107" sqref="G10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-0.16666666666666666</v>
      </c>
      <c r="AA4" s="5">
        <f aca="true" t="shared" si="6" ref="AA4:AA17">Z4*100/$Z$18</f>
        <v>8.333333333333332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15</v>
      </c>
      <c r="W5"/>
      <c r="X5"/>
      <c r="Y5" s="1" t="s">
        <v>30</v>
      </c>
      <c r="Z5" s="10">
        <f>SUM(N11:N17)</f>
        <v>-0.3333333333333333</v>
      </c>
      <c r="AA5" s="5">
        <f t="shared" si="6"/>
        <v>16.666666666666664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-0.3333333333333333</v>
      </c>
      <c r="AA6" s="5">
        <f t="shared" si="6"/>
        <v>16.666666666666664</v>
      </c>
      <c r="AB6" s="10">
        <f>SUM(Q18:Q24)+SUM(R18:R24)</f>
        <v>4</v>
      </c>
      <c r="AC6" s="10">
        <f>100*SUM(R18:R24)/AB6</f>
        <v>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35.714285714285715</v>
      </c>
      <c r="W7"/>
      <c r="Y7" s="1" t="s">
        <v>34</v>
      </c>
      <c r="Z7" s="10">
        <f>SUM(N25:N31)</f>
        <v>0.16666666666666666</v>
      </c>
      <c r="AA7" s="5">
        <f t="shared" si="6"/>
        <v>-8.333333333333332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-0.16666666666666666</v>
      </c>
      <c r="AA8" s="5">
        <f t="shared" si="6"/>
        <v>8.333333333333332</v>
      </c>
      <c r="AB8" s="10">
        <f>SUM(Q32:Q38)+SUM(R32:R38)</f>
        <v>5</v>
      </c>
      <c r="AC8" s="10">
        <f>100*SUM(R32:R38)/AB8</f>
        <v>40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-0.16666666666666666</v>
      </c>
      <c r="AA9" s="5">
        <f t="shared" si="6"/>
        <v>8.333333333333332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-0.16666666666666666</v>
      </c>
      <c r="O10" s="10">
        <f t="shared" si="9"/>
        <v>-0.16666666666666666</v>
      </c>
      <c r="P10" s="5">
        <f t="shared" si="3"/>
        <v>8.333333333333332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-0.16666666666666666</v>
      </c>
      <c r="AA10" s="5">
        <f t="shared" si="6"/>
        <v>8.333333333333332</v>
      </c>
      <c r="AB10" s="10">
        <f>SUM(Q46:Q52)+SUM(R46:R52)</f>
        <v>3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-0.16666666666666666</v>
      </c>
      <c r="P11" s="5">
        <f t="shared" si="3"/>
        <v>8.333333333333332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14.285714285714285</v>
      </c>
      <c r="W11"/>
      <c r="Y11" s="8" t="s">
        <v>40</v>
      </c>
      <c r="Z11" s="10">
        <f>SUM(N53:N59)</f>
        <v>-0.5</v>
      </c>
      <c r="AA11" s="5">
        <f t="shared" si="6"/>
        <v>25</v>
      </c>
      <c r="AB11" s="10">
        <f>SUM(Q53:Q59)+SUM(R53:R59)</f>
        <v>3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-0.16666666666666666</v>
      </c>
      <c r="P12" s="5">
        <f t="shared" si="3"/>
        <v>8.333333333333332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0.3333333333333333</v>
      </c>
      <c r="AA12" s="5">
        <f t="shared" si="6"/>
        <v>-16.666666666666664</v>
      </c>
      <c r="AB12" s="10">
        <f>SUM(Q60:Q66)+SUM(R60:R66)</f>
        <v>8</v>
      </c>
      <c r="AC12" s="10">
        <f>100*SUM(R60:R66)/AB12</f>
        <v>62.5</v>
      </c>
    </row>
    <row r="13" spans="1:29" ht="15">
      <c r="A13" s="12">
        <v>32756</v>
      </c>
      <c r="B13"/>
      <c r="C13"/>
      <c r="D13"/>
      <c r="E13"/>
      <c r="F13"/>
      <c r="G13">
        <v>3</v>
      </c>
      <c r="H13">
        <v>1</v>
      </c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-3</v>
      </c>
      <c r="N13" s="5">
        <f t="shared" si="2"/>
        <v>-0.3333333333333333</v>
      </c>
      <c r="O13" s="10">
        <f t="shared" si="9"/>
        <v>-0.5</v>
      </c>
      <c r="P13" s="5">
        <f t="shared" si="3"/>
        <v>25</v>
      </c>
      <c r="Q13" s="9">
        <f t="shared" si="4"/>
        <v>3</v>
      </c>
      <c r="R13" s="9">
        <f t="shared" si="5"/>
        <v>1</v>
      </c>
      <c r="W13"/>
      <c r="Y13" s="8" t="s">
        <v>43</v>
      </c>
      <c r="Z13" s="10">
        <f>SUM(N67:N73)</f>
        <v>-0.16666666666666666</v>
      </c>
      <c r="AA13" s="5">
        <f t="shared" si="6"/>
        <v>8.333333333333332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-3</v>
      </c>
      <c r="N14" s="5">
        <f t="shared" si="2"/>
        <v>0</v>
      </c>
      <c r="O14" s="10">
        <f t="shared" si="9"/>
        <v>-0.5</v>
      </c>
      <c r="P14" s="5">
        <f t="shared" si="3"/>
        <v>25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0.16666666666666666</v>
      </c>
      <c r="AA14" s="5">
        <f t="shared" si="6"/>
        <v>-8.333333333333332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-3</v>
      </c>
      <c r="N15" s="5">
        <f t="shared" si="2"/>
        <v>0</v>
      </c>
      <c r="O15" s="10">
        <f t="shared" si="9"/>
        <v>-0.5</v>
      </c>
      <c r="P15" s="5">
        <f t="shared" si="3"/>
        <v>25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-0.5</v>
      </c>
      <c r="AA15" s="5">
        <f t="shared" si="6"/>
        <v>25</v>
      </c>
      <c r="AB15" s="10">
        <f>SUM(Q81:Q87)+SUM(R81:R87)</f>
        <v>3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-3</v>
      </c>
      <c r="N16" s="5">
        <f t="shared" si="2"/>
        <v>0</v>
      </c>
      <c r="O16" s="10">
        <f t="shared" si="9"/>
        <v>-0.5</v>
      </c>
      <c r="P16" s="5">
        <f t="shared" si="3"/>
        <v>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-0.16666666666666666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-3</v>
      </c>
      <c r="N17" s="5">
        <f t="shared" si="2"/>
        <v>0</v>
      </c>
      <c r="O17" s="10">
        <f t="shared" si="9"/>
        <v>-0.5</v>
      </c>
      <c r="P17" s="5">
        <f t="shared" si="3"/>
        <v>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-3</v>
      </c>
      <c r="N18" s="5">
        <f t="shared" si="2"/>
        <v>0</v>
      </c>
      <c r="O18" s="10">
        <f t="shared" si="9"/>
        <v>-0.5</v>
      </c>
      <c r="P18" s="5">
        <f t="shared" si="3"/>
        <v>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-3</v>
      </c>
      <c r="N19" s="5">
        <f t="shared" si="2"/>
        <v>0</v>
      </c>
      <c r="O19" s="10">
        <f t="shared" si="9"/>
        <v>-0.5</v>
      </c>
      <c r="P19" s="5">
        <f t="shared" si="3"/>
        <v>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-5</v>
      </c>
      <c r="N20" s="5">
        <f t="shared" si="2"/>
        <v>-0.3333333333333333</v>
      </c>
      <c r="O20" s="10">
        <f t="shared" si="9"/>
        <v>-0.8333333333333333</v>
      </c>
      <c r="P20" s="5">
        <f t="shared" si="3"/>
        <v>41.666666666666664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-5</v>
      </c>
      <c r="N21" s="5">
        <f t="shared" si="2"/>
        <v>0</v>
      </c>
      <c r="O21" s="10">
        <f t="shared" si="9"/>
        <v>-0.8333333333333333</v>
      </c>
      <c r="P21" s="5">
        <f t="shared" si="3"/>
        <v>41.666666666666664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-5</v>
      </c>
      <c r="N22" s="5">
        <f t="shared" si="2"/>
        <v>0</v>
      </c>
      <c r="O22" s="10">
        <f t="shared" si="9"/>
        <v>-0.8333333333333333</v>
      </c>
      <c r="P22" s="5">
        <f t="shared" si="3"/>
        <v>41.666666666666664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-5</v>
      </c>
      <c r="N23" s="5">
        <f t="shared" si="2"/>
        <v>0</v>
      </c>
      <c r="O23" s="10">
        <f t="shared" si="9"/>
        <v>-0.8333333333333333</v>
      </c>
      <c r="P23" s="5">
        <f t="shared" si="3"/>
        <v>41.666666666666664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-5</v>
      </c>
      <c r="N24" s="5">
        <f t="shared" si="2"/>
        <v>0</v>
      </c>
      <c r="O24" s="10">
        <f t="shared" si="9"/>
        <v>-0.8333333333333333</v>
      </c>
      <c r="P24" s="5">
        <f t="shared" si="3"/>
        <v>41.666666666666664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-5</v>
      </c>
      <c r="N25" s="5">
        <f t="shared" si="2"/>
        <v>0</v>
      </c>
      <c r="O25" s="10">
        <f t="shared" si="9"/>
        <v>-0.8333333333333333</v>
      </c>
      <c r="P25" s="5">
        <f t="shared" si="3"/>
        <v>41.666666666666664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-5</v>
      </c>
      <c r="N26" s="5">
        <f t="shared" si="2"/>
        <v>0</v>
      </c>
      <c r="O26" s="10">
        <f t="shared" si="9"/>
        <v>-0.8333333333333333</v>
      </c>
      <c r="P26" s="5">
        <f t="shared" si="3"/>
        <v>41.666666666666664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>
        <v>1</v>
      </c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-5</v>
      </c>
      <c r="N27" s="5">
        <f t="shared" si="2"/>
        <v>0</v>
      </c>
      <c r="O27" s="10">
        <f t="shared" si="9"/>
        <v>-0.8333333333333333</v>
      </c>
      <c r="P27" s="5">
        <f t="shared" si="3"/>
        <v>41.666666666666664</v>
      </c>
      <c r="Q27" s="9">
        <f t="shared" si="4"/>
        <v>1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-5</v>
      </c>
      <c r="N28" s="5">
        <f t="shared" si="2"/>
        <v>0</v>
      </c>
      <c r="O28" s="10">
        <f t="shared" si="9"/>
        <v>-0.8333333333333333</v>
      </c>
      <c r="P28" s="5">
        <f t="shared" si="3"/>
        <v>41.666666666666664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>
        <v>1</v>
      </c>
      <c r="I29"/>
      <c r="J29" s="9">
        <f t="shared" si="0"/>
        <v>0</v>
      </c>
      <c r="K29" s="9">
        <f t="shared" si="1"/>
        <v>1</v>
      </c>
      <c r="L29" s="9">
        <f t="shared" si="7"/>
        <v>0</v>
      </c>
      <c r="M29" s="9">
        <f t="shared" si="8"/>
        <v>-4</v>
      </c>
      <c r="N29" s="5">
        <f t="shared" si="2"/>
        <v>0.16666666666666666</v>
      </c>
      <c r="O29" s="10">
        <f t="shared" si="9"/>
        <v>-0.6666666666666666</v>
      </c>
      <c r="P29" s="5">
        <f t="shared" si="3"/>
        <v>33.33333333333333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-4</v>
      </c>
      <c r="N30" s="5">
        <f t="shared" si="2"/>
        <v>0</v>
      </c>
      <c r="O30" s="10">
        <f t="shared" si="9"/>
        <v>-0.6666666666666666</v>
      </c>
      <c r="P30" s="5">
        <f t="shared" si="3"/>
        <v>33.33333333333333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-4</v>
      </c>
      <c r="N31" s="5">
        <f t="shared" si="2"/>
        <v>0</v>
      </c>
      <c r="O31" s="10">
        <f t="shared" si="9"/>
        <v>-0.6666666666666666</v>
      </c>
      <c r="P31" s="5">
        <f t="shared" si="3"/>
        <v>33.33333333333333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-4</v>
      </c>
      <c r="N32" s="5">
        <f t="shared" si="2"/>
        <v>0</v>
      </c>
      <c r="O32" s="10">
        <f t="shared" si="9"/>
        <v>-0.6666666666666666</v>
      </c>
      <c r="P32" s="5">
        <f t="shared" si="3"/>
        <v>33.33333333333333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1</v>
      </c>
      <c r="D33"/>
      <c r="E33"/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-2</v>
      </c>
      <c r="M33" s="9">
        <f t="shared" si="8"/>
        <v>-4</v>
      </c>
      <c r="N33" s="5">
        <f t="shared" si="2"/>
        <v>-0.3333333333333333</v>
      </c>
      <c r="O33" s="10">
        <f t="shared" si="9"/>
        <v>-1</v>
      </c>
      <c r="P33" s="5">
        <f t="shared" si="3"/>
        <v>50</v>
      </c>
      <c r="Q33" s="9">
        <f t="shared" si="4"/>
        <v>2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-2</v>
      </c>
      <c r="M34" s="9">
        <f t="shared" si="8"/>
        <v>-4</v>
      </c>
      <c r="N34" s="5">
        <f t="shared" si="2"/>
        <v>0</v>
      </c>
      <c r="O34" s="10">
        <f t="shared" si="9"/>
        <v>-1</v>
      </c>
      <c r="P34" s="5">
        <f t="shared" si="3"/>
        <v>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-4</v>
      </c>
      <c r="N35" s="5">
        <f t="shared" si="2"/>
        <v>0</v>
      </c>
      <c r="O35" s="10">
        <f t="shared" si="9"/>
        <v>-1</v>
      </c>
      <c r="P35" s="5">
        <f t="shared" si="3"/>
        <v>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-4</v>
      </c>
      <c r="N36" s="5">
        <f aca="true" t="shared" si="12" ref="N36:N67">(+J36+K36)*($J$103/($J$103+$K$103))</f>
        <v>0.16666666666666666</v>
      </c>
      <c r="O36" s="10">
        <f t="shared" si="9"/>
        <v>-0.8333333333333334</v>
      </c>
      <c r="P36" s="5">
        <f aca="true" t="shared" si="13" ref="P36:P67">O36*100/$N$103</f>
        <v>41.66666666666667</v>
      </c>
      <c r="Q36" s="9">
        <f aca="true" t="shared" si="14" ref="Q36:Q67">+B36+C36+F36+G36</f>
        <v>1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-0.8333333333333334</v>
      </c>
      <c r="P37" s="5">
        <f t="shared" si="13"/>
        <v>41.66666666666667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-1</v>
      </c>
      <c r="M38" s="9">
        <f t="shared" si="17"/>
        <v>-4</v>
      </c>
      <c r="N38" s="5">
        <f t="shared" si="12"/>
        <v>0</v>
      </c>
      <c r="O38" s="10">
        <f t="shared" si="18"/>
        <v>-0.8333333333333334</v>
      </c>
      <c r="P38" s="5">
        <f t="shared" si="13"/>
        <v>41.66666666666667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-4</v>
      </c>
      <c r="N39" s="5">
        <f t="shared" si="12"/>
        <v>0</v>
      </c>
      <c r="O39" s="10">
        <f t="shared" si="18"/>
        <v>-0.8333333333333334</v>
      </c>
      <c r="P39" s="5">
        <f t="shared" si="13"/>
        <v>41.66666666666667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-4</v>
      </c>
      <c r="N40" s="5">
        <f t="shared" si="12"/>
        <v>0</v>
      </c>
      <c r="O40" s="10">
        <f t="shared" si="18"/>
        <v>-0.8333333333333334</v>
      </c>
      <c r="P40" s="5">
        <f t="shared" si="13"/>
        <v>41.66666666666667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</v>
      </c>
      <c r="M41" s="9">
        <f t="shared" si="17"/>
        <v>-4</v>
      </c>
      <c r="N41" s="5">
        <f t="shared" si="12"/>
        <v>-0.16666666666666666</v>
      </c>
      <c r="O41" s="10">
        <f t="shared" si="18"/>
        <v>-1</v>
      </c>
      <c r="P41" s="5">
        <f t="shared" si="13"/>
        <v>50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-2</v>
      </c>
      <c r="M42" s="9">
        <f t="shared" si="17"/>
        <v>-4</v>
      </c>
      <c r="N42" s="5">
        <f t="shared" si="12"/>
        <v>0</v>
      </c>
      <c r="O42" s="10">
        <f t="shared" si="18"/>
        <v>-1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</v>
      </c>
      <c r="M43" s="9">
        <f t="shared" si="17"/>
        <v>-4</v>
      </c>
      <c r="N43" s="5">
        <f t="shared" si="12"/>
        <v>0</v>
      </c>
      <c r="O43" s="10">
        <f t="shared" si="18"/>
        <v>-1</v>
      </c>
      <c r="P43" s="5">
        <f t="shared" si="13"/>
        <v>50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</v>
      </c>
      <c r="M44" s="9">
        <f t="shared" si="17"/>
        <v>-4</v>
      </c>
      <c r="N44" s="5">
        <f t="shared" si="12"/>
        <v>0</v>
      </c>
      <c r="O44" s="10">
        <f t="shared" si="18"/>
        <v>-1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-2</v>
      </c>
      <c r="M45" s="9">
        <f t="shared" si="17"/>
        <v>-4</v>
      </c>
      <c r="N45" s="5">
        <f t="shared" si="12"/>
        <v>0</v>
      </c>
      <c r="O45" s="10">
        <f t="shared" si="18"/>
        <v>-1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</v>
      </c>
      <c r="M46" s="9">
        <f t="shared" si="17"/>
        <v>-4</v>
      </c>
      <c r="N46" s="5">
        <f t="shared" si="12"/>
        <v>0</v>
      </c>
      <c r="O46" s="10">
        <f t="shared" si="18"/>
        <v>-1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-2</v>
      </c>
      <c r="M47" s="9">
        <f t="shared" si="17"/>
        <v>-4</v>
      </c>
      <c r="N47" s="5">
        <f t="shared" si="12"/>
        <v>0</v>
      </c>
      <c r="O47" s="10">
        <f t="shared" si="18"/>
        <v>-1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-1</v>
      </c>
      <c r="M48" s="9">
        <f t="shared" si="17"/>
        <v>-4</v>
      </c>
      <c r="N48" s="5">
        <f t="shared" si="12"/>
        <v>0.16666666666666666</v>
      </c>
      <c r="O48" s="10">
        <f t="shared" si="18"/>
        <v>-0.8333333333333334</v>
      </c>
      <c r="P48" s="5">
        <f t="shared" si="13"/>
        <v>41.66666666666667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-4</v>
      </c>
      <c r="N49" s="5">
        <f t="shared" si="12"/>
        <v>0</v>
      </c>
      <c r="O49" s="10">
        <f t="shared" si="18"/>
        <v>-0.8333333333333334</v>
      </c>
      <c r="P49" s="5">
        <f t="shared" si="13"/>
        <v>41.66666666666667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</v>
      </c>
      <c r="M50" s="9">
        <f t="shared" si="17"/>
        <v>-5</v>
      </c>
      <c r="N50" s="5">
        <f t="shared" si="12"/>
        <v>-0.16666666666666666</v>
      </c>
      <c r="O50" s="10">
        <f t="shared" si="18"/>
        <v>-1</v>
      </c>
      <c r="P50" s="5">
        <f t="shared" si="13"/>
        <v>50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-5</v>
      </c>
      <c r="N51" s="5">
        <f t="shared" si="12"/>
        <v>0</v>
      </c>
      <c r="O51" s="10">
        <f t="shared" si="18"/>
        <v>-1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-2</v>
      </c>
      <c r="M52" s="9">
        <f t="shared" si="17"/>
        <v>-5</v>
      </c>
      <c r="N52" s="5">
        <f t="shared" si="12"/>
        <v>-0.16666666666666666</v>
      </c>
      <c r="O52" s="10">
        <f t="shared" si="18"/>
        <v>-1.1666666666666667</v>
      </c>
      <c r="P52" s="5">
        <f t="shared" si="13"/>
        <v>58.333333333333336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-5</v>
      </c>
      <c r="N53" s="5">
        <f t="shared" si="12"/>
        <v>0</v>
      </c>
      <c r="O53" s="10">
        <f t="shared" si="18"/>
        <v>-1.1666666666666667</v>
      </c>
      <c r="P53" s="5">
        <f t="shared" si="13"/>
        <v>58.333333333333336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-5</v>
      </c>
      <c r="N54" s="5">
        <f t="shared" si="12"/>
        <v>0</v>
      </c>
      <c r="O54" s="10">
        <f t="shared" si="18"/>
        <v>-1.1666666666666667</v>
      </c>
      <c r="P54" s="5">
        <f t="shared" si="13"/>
        <v>58.333333333333336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-2</v>
      </c>
      <c r="M55" s="9">
        <f t="shared" si="17"/>
        <v>-6</v>
      </c>
      <c r="N55" s="5">
        <f t="shared" si="12"/>
        <v>-0.16666666666666666</v>
      </c>
      <c r="O55" s="10">
        <f t="shared" si="18"/>
        <v>-1.3333333333333335</v>
      </c>
      <c r="P55" s="5">
        <f t="shared" si="13"/>
        <v>66.66666666666667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-6</v>
      </c>
      <c r="N56" s="5">
        <f t="shared" si="12"/>
        <v>0</v>
      </c>
      <c r="O56" s="10">
        <f t="shared" si="18"/>
        <v>-1.3333333333333335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-3</v>
      </c>
      <c r="M57" s="9">
        <f t="shared" si="17"/>
        <v>-6</v>
      </c>
      <c r="N57" s="5">
        <f t="shared" si="12"/>
        <v>-0.16666666666666666</v>
      </c>
      <c r="O57" s="10">
        <f t="shared" si="18"/>
        <v>-1.5000000000000002</v>
      </c>
      <c r="P57" s="5">
        <f t="shared" si="13"/>
        <v>75.00000000000001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</v>
      </c>
      <c r="M58" s="9">
        <f t="shared" si="17"/>
        <v>-6</v>
      </c>
      <c r="N58" s="5">
        <f t="shared" si="12"/>
        <v>0</v>
      </c>
      <c r="O58" s="10">
        <f t="shared" si="18"/>
        <v>-1.5000000000000002</v>
      </c>
      <c r="P58" s="5">
        <f t="shared" si="13"/>
        <v>75.00000000000001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-3</v>
      </c>
      <c r="M59" s="9">
        <f t="shared" si="17"/>
        <v>-7</v>
      </c>
      <c r="N59" s="5">
        <f t="shared" si="12"/>
        <v>-0.16666666666666666</v>
      </c>
      <c r="O59" s="10">
        <f t="shared" si="18"/>
        <v>-1.666666666666667</v>
      </c>
      <c r="P59" s="5">
        <f t="shared" si="13"/>
        <v>83.33333333333334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-7</v>
      </c>
      <c r="N60" s="5">
        <f t="shared" si="12"/>
        <v>0</v>
      </c>
      <c r="O60" s="10">
        <f t="shared" si="18"/>
        <v>-1.666666666666667</v>
      </c>
      <c r="P60" s="5">
        <f t="shared" si="13"/>
        <v>83.33333333333334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-7</v>
      </c>
      <c r="N61" s="5">
        <f t="shared" si="12"/>
        <v>0</v>
      </c>
      <c r="O61" s="10">
        <f t="shared" si="18"/>
        <v>-1.666666666666667</v>
      </c>
      <c r="P61" s="5">
        <f t="shared" si="13"/>
        <v>83.33333333333334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-2</v>
      </c>
      <c r="M62" s="9">
        <f t="shared" si="17"/>
        <v>-7</v>
      </c>
      <c r="N62" s="5">
        <f t="shared" si="12"/>
        <v>0.16666666666666666</v>
      </c>
      <c r="O62" s="10">
        <f t="shared" si="18"/>
        <v>-1.5000000000000002</v>
      </c>
      <c r="P62" s="5">
        <f t="shared" si="13"/>
        <v>75.00000000000001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-2</v>
      </c>
      <c r="M63" s="9">
        <f t="shared" si="17"/>
        <v>-7</v>
      </c>
      <c r="N63" s="5">
        <f t="shared" si="12"/>
        <v>0</v>
      </c>
      <c r="O63" s="10">
        <f t="shared" si="18"/>
        <v>-1.5000000000000002</v>
      </c>
      <c r="P63" s="5">
        <f t="shared" si="13"/>
        <v>75.00000000000001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>
        <v>2</v>
      </c>
      <c r="E64"/>
      <c r="F64">
        <v>2</v>
      </c>
      <c r="G64"/>
      <c r="H64">
        <v>2</v>
      </c>
      <c r="I64"/>
      <c r="J64" s="9">
        <f t="shared" si="10"/>
        <v>1</v>
      </c>
      <c r="K64" s="9">
        <f t="shared" si="11"/>
        <v>0</v>
      </c>
      <c r="L64" s="9">
        <f t="shared" si="16"/>
        <v>-1</v>
      </c>
      <c r="M64" s="9">
        <f t="shared" si="17"/>
        <v>-7</v>
      </c>
      <c r="N64" s="5">
        <f t="shared" si="12"/>
        <v>0.16666666666666666</v>
      </c>
      <c r="O64" s="10">
        <f t="shared" si="18"/>
        <v>-1.3333333333333335</v>
      </c>
      <c r="P64" s="5">
        <f t="shared" si="13"/>
        <v>66.66666666666667</v>
      </c>
      <c r="Q64" s="9">
        <f t="shared" si="14"/>
        <v>3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-7</v>
      </c>
      <c r="N65" s="5">
        <f t="shared" si="12"/>
        <v>0</v>
      </c>
      <c r="O65" s="10">
        <f t="shared" si="18"/>
        <v>-1.3333333333333335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-7</v>
      </c>
      <c r="N66" s="5">
        <f t="shared" si="12"/>
        <v>0</v>
      </c>
      <c r="O66" s="10">
        <f t="shared" si="18"/>
        <v>-1.3333333333333335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-7</v>
      </c>
      <c r="N67" s="5">
        <f t="shared" si="12"/>
        <v>0</v>
      </c>
      <c r="O67" s="10">
        <f t="shared" si="18"/>
        <v>-1.3333333333333335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-7</v>
      </c>
      <c r="N68" s="5">
        <f aca="true" t="shared" si="21" ref="N68:N101">(+J68+K68)*($J$103/($J$103+$K$103))</f>
        <v>0</v>
      </c>
      <c r="O68" s="10">
        <f t="shared" si="18"/>
        <v>-1.3333333333333335</v>
      </c>
      <c r="P68" s="5">
        <f aca="true" t="shared" si="22" ref="P68:P99">O68*100/$N$103</f>
        <v>66.66666666666667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>
        <v>2</v>
      </c>
      <c r="G69"/>
      <c r="H69"/>
      <c r="I69"/>
      <c r="J69" s="9">
        <f t="shared" si="19"/>
        <v>1</v>
      </c>
      <c r="K69" s="9">
        <f t="shared" si="20"/>
        <v>-2</v>
      </c>
      <c r="L69" s="9">
        <f aca="true" t="shared" si="25" ref="L69:L101">L68+J69</f>
        <v>0</v>
      </c>
      <c r="M69" s="9">
        <f aca="true" t="shared" si="26" ref="M69:M101">M68+K69</f>
        <v>-9</v>
      </c>
      <c r="N69" s="5">
        <f t="shared" si="21"/>
        <v>-0.16666666666666666</v>
      </c>
      <c r="O69" s="10">
        <f aca="true" t="shared" si="27" ref="O69:O100">O68+N69</f>
        <v>-1.5000000000000002</v>
      </c>
      <c r="P69" s="5">
        <f t="shared" si="22"/>
        <v>75.00000000000001</v>
      </c>
      <c r="Q69" s="9">
        <f t="shared" si="23"/>
        <v>2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-9</v>
      </c>
      <c r="N70" s="5">
        <f t="shared" si="21"/>
        <v>0</v>
      </c>
      <c r="O70" s="10">
        <f t="shared" si="27"/>
        <v>-1.5000000000000002</v>
      </c>
      <c r="P70" s="5">
        <f t="shared" si="22"/>
        <v>75.00000000000001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>
        <v>1</v>
      </c>
      <c r="I71"/>
      <c r="J71" s="9">
        <f t="shared" si="19"/>
        <v>-1</v>
      </c>
      <c r="K71" s="9">
        <f t="shared" si="20"/>
        <v>1</v>
      </c>
      <c r="L71" s="9">
        <f t="shared" si="25"/>
        <v>-1</v>
      </c>
      <c r="M71" s="9">
        <f t="shared" si="26"/>
        <v>-8</v>
      </c>
      <c r="N71" s="5">
        <f t="shared" si="21"/>
        <v>0</v>
      </c>
      <c r="O71" s="10">
        <f t="shared" si="27"/>
        <v>-1.5000000000000002</v>
      </c>
      <c r="P71" s="5">
        <f t="shared" si="22"/>
        <v>75.00000000000001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 t="s">
        <v>59</v>
      </c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-8</v>
      </c>
      <c r="N72" s="5">
        <f t="shared" si="21"/>
        <v>0</v>
      </c>
      <c r="O72" s="10">
        <f t="shared" si="27"/>
        <v>-1.5000000000000002</v>
      </c>
      <c r="P72" s="5">
        <f t="shared" si="22"/>
        <v>75.00000000000001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-8</v>
      </c>
      <c r="N73" s="5">
        <f t="shared" si="21"/>
        <v>0</v>
      </c>
      <c r="O73" s="10">
        <f t="shared" si="27"/>
        <v>-1.5000000000000002</v>
      </c>
      <c r="P73" s="5">
        <f t="shared" si="22"/>
        <v>75.00000000000001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-8</v>
      </c>
      <c r="N74" s="5">
        <f t="shared" si="21"/>
        <v>0</v>
      </c>
      <c r="O74" s="10">
        <f t="shared" si="27"/>
        <v>-1.5000000000000002</v>
      </c>
      <c r="P74" s="5">
        <f t="shared" si="22"/>
        <v>75.00000000000001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-8</v>
      </c>
      <c r="N75" s="5">
        <f t="shared" si="21"/>
        <v>0</v>
      </c>
      <c r="O75" s="10">
        <f t="shared" si="27"/>
        <v>-1.5000000000000002</v>
      </c>
      <c r="P75" s="5">
        <f t="shared" si="22"/>
        <v>75.00000000000001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-1</v>
      </c>
      <c r="M76" s="9">
        <f t="shared" si="26"/>
        <v>-7</v>
      </c>
      <c r="N76" s="5">
        <f t="shared" si="21"/>
        <v>0.16666666666666666</v>
      </c>
      <c r="O76" s="10">
        <f t="shared" si="27"/>
        <v>-1.3333333333333335</v>
      </c>
      <c r="P76" s="5">
        <f t="shared" si="22"/>
        <v>66.66666666666667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-7</v>
      </c>
      <c r="N77" s="5">
        <f t="shared" si="21"/>
        <v>0</v>
      </c>
      <c r="O77" s="10">
        <f t="shared" si="27"/>
        <v>-1.3333333333333335</v>
      </c>
      <c r="P77" s="5">
        <f t="shared" si="22"/>
        <v>66.66666666666667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-7</v>
      </c>
      <c r="N78" s="5">
        <f t="shared" si="21"/>
        <v>0</v>
      </c>
      <c r="O78" s="10">
        <f t="shared" si="27"/>
        <v>-1.3333333333333335</v>
      </c>
      <c r="P78" s="5">
        <f t="shared" si="22"/>
        <v>66.66666666666667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-7</v>
      </c>
      <c r="N79" s="5">
        <f t="shared" si="21"/>
        <v>0</v>
      </c>
      <c r="O79" s="10">
        <f t="shared" si="27"/>
        <v>-1.3333333333333335</v>
      </c>
      <c r="P79" s="5">
        <f t="shared" si="22"/>
        <v>66.66666666666667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-7</v>
      </c>
      <c r="N80" s="5">
        <f t="shared" si="21"/>
        <v>0</v>
      </c>
      <c r="O80" s="10">
        <f t="shared" si="27"/>
        <v>-1.3333333333333335</v>
      </c>
      <c r="P80" s="5">
        <f t="shared" si="22"/>
        <v>66.66666666666667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-7</v>
      </c>
      <c r="N81" s="5">
        <f t="shared" si="21"/>
        <v>0</v>
      </c>
      <c r="O81" s="10">
        <f t="shared" si="27"/>
        <v>-1.3333333333333335</v>
      </c>
      <c r="P81" s="5">
        <f t="shared" si="22"/>
        <v>66.66666666666667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-7</v>
      </c>
      <c r="N82" s="5">
        <f t="shared" si="21"/>
        <v>0</v>
      </c>
      <c r="O82" s="10">
        <f t="shared" si="27"/>
        <v>-1.3333333333333335</v>
      </c>
      <c r="P82" s="5">
        <f t="shared" si="22"/>
        <v>66.66666666666667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>
        <v>1</v>
      </c>
      <c r="H83"/>
      <c r="I83"/>
      <c r="J83" s="9">
        <f t="shared" si="19"/>
        <v>0</v>
      </c>
      <c r="K83" s="9">
        <f t="shared" si="20"/>
        <v>-1</v>
      </c>
      <c r="L83" s="9">
        <f t="shared" si="25"/>
        <v>-1</v>
      </c>
      <c r="M83" s="9">
        <f t="shared" si="26"/>
        <v>-8</v>
      </c>
      <c r="N83" s="5">
        <f t="shared" si="21"/>
        <v>-0.16666666666666666</v>
      </c>
      <c r="O83" s="10">
        <f t="shared" si="27"/>
        <v>-1.5000000000000002</v>
      </c>
      <c r="P83" s="5">
        <f t="shared" si="22"/>
        <v>75.00000000000001</v>
      </c>
      <c r="Q83" s="9">
        <f t="shared" si="23"/>
        <v>1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-8</v>
      </c>
      <c r="N84" s="5">
        <f t="shared" si="21"/>
        <v>0</v>
      </c>
      <c r="O84" s="10">
        <f t="shared" si="27"/>
        <v>-1.5000000000000002</v>
      </c>
      <c r="P84" s="5">
        <f t="shared" si="22"/>
        <v>75.00000000000001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-8</v>
      </c>
      <c r="N85" s="5">
        <f t="shared" si="21"/>
        <v>0</v>
      </c>
      <c r="O85" s="10">
        <f t="shared" si="27"/>
        <v>-1.5000000000000002</v>
      </c>
      <c r="P85" s="5">
        <f t="shared" si="22"/>
        <v>75.00000000000001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-8</v>
      </c>
      <c r="N86" s="5">
        <f t="shared" si="21"/>
        <v>0</v>
      </c>
      <c r="O86" s="10">
        <f t="shared" si="27"/>
        <v>-1.5000000000000002</v>
      </c>
      <c r="P86" s="5">
        <f t="shared" si="22"/>
        <v>75.00000000000001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>
        <v>1</v>
      </c>
      <c r="H87" s="11"/>
      <c r="I87" s="11"/>
      <c r="J87" s="9">
        <f t="shared" si="19"/>
        <v>-1</v>
      </c>
      <c r="K87" s="9">
        <f t="shared" si="20"/>
        <v>-1</v>
      </c>
      <c r="L87" s="9">
        <f t="shared" si="25"/>
        <v>-2</v>
      </c>
      <c r="M87" s="9">
        <f t="shared" si="26"/>
        <v>-9</v>
      </c>
      <c r="N87" s="5">
        <f t="shared" si="21"/>
        <v>-0.3333333333333333</v>
      </c>
      <c r="O87" s="10">
        <f t="shared" si="27"/>
        <v>-1.8333333333333335</v>
      </c>
      <c r="P87" s="5">
        <f t="shared" si="22"/>
        <v>91.66666666666667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-9</v>
      </c>
      <c r="N88" s="5">
        <f t="shared" si="21"/>
        <v>0</v>
      </c>
      <c r="O88" s="10">
        <f t="shared" si="27"/>
        <v>-1.8333333333333335</v>
      </c>
      <c r="P88" s="5">
        <f t="shared" si="22"/>
        <v>91.66666666666667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-9</v>
      </c>
      <c r="N89" s="5">
        <f t="shared" si="21"/>
        <v>0</v>
      </c>
      <c r="O89" s="10">
        <f t="shared" si="27"/>
        <v>-1.8333333333333335</v>
      </c>
      <c r="P89" s="5">
        <f t="shared" si="22"/>
        <v>91.66666666666667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>
        <v>1</v>
      </c>
      <c r="G90"/>
      <c r="H90"/>
      <c r="I90"/>
      <c r="J90" s="9">
        <f t="shared" si="19"/>
        <v>0</v>
      </c>
      <c r="K90" s="9">
        <f t="shared" si="20"/>
        <v>-1</v>
      </c>
      <c r="L90" s="9">
        <f t="shared" si="25"/>
        <v>-2</v>
      </c>
      <c r="M90" s="9">
        <f t="shared" si="26"/>
        <v>-10</v>
      </c>
      <c r="N90" s="5">
        <f t="shared" si="21"/>
        <v>-0.16666666666666666</v>
      </c>
      <c r="O90" s="10">
        <f t="shared" si="27"/>
        <v>-2</v>
      </c>
      <c r="P90" s="5">
        <f t="shared" si="22"/>
        <v>100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</v>
      </c>
      <c r="M91" s="9">
        <f t="shared" si="26"/>
        <v>-10</v>
      </c>
      <c r="N91" s="5">
        <f t="shared" si="21"/>
        <v>0</v>
      </c>
      <c r="O91" s="10">
        <f t="shared" si="27"/>
        <v>-2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-2</v>
      </c>
      <c r="M92" s="9">
        <f t="shared" si="26"/>
        <v>-10</v>
      </c>
      <c r="N92" s="5">
        <f t="shared" si="21"/>
        <v>0</v>
      </c>
      <c r="O92" s="10">
        <f t="shared" si="27"/>
        <v>-2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-2</v>
      </c>
      <c r="M93" s="9">
        <f t="shared" si="26"/>
        <v>-10</v>
      </c>
      <c r="N93" s="5">
        <f t="shared" si="21"/>
        <v>0</v>
      </c>
      <c r="O93" s="10">
        <f t="shared" si="27"/>
        <v>-2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</v>
      </c>
      <c r="M94" s="9">
        <f t="shared" si="26"/>
        <v>-10</v>
      </c>
      <c r="N94" s="5">
        <f t="shared" si="21"/>
        <v>0</v>
      </c>
      <c r="O94" s="10">
        <f t="shared" si="27"/>
        <v>-2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</v>
      </c>
      <c r="M95" s="9">
        <f t="shared" si="26"/>
        <v>-10</v>
      </c>
      <c r="N95" s="5">
        <f t="shared" si="21"/>
        <v>0</v>
      </c>
      <c r="O95" s="10">
        <f t="shared" si="27"/>
        <v>-2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</v>
      </c>
      <c r="M96" s="9">
        <f t="shared" si="26"/>
        <v>-10</v>
      </c>
      <c r="N96" s="5">
        <f t="shared" si="21"/>
        <v>0</v>
      </c>
      <c r="O96" s="10">
        <f t="shared" si="27"/>
        <v>-2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</v>
      </c>
      <c r="M97" s="9">
        <f t="shared" si="26"/>
        <v>-10</v>
      </c>
      <c r="N97" s="5">
        <f t="shared" si="21"/>
        <v>0</v>
      </c>
      <c r="O97" s="10">
        <f t="shared" si="27"/>
        <v>-2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</v>
      </c>
      <c r="M98" s="9">
        <f t="shared" si="26"/>
        <v>-10</v>
      </c>
      <c r="N98" s="5">
        <f t="shared" si="21"/>
        <v>0</v>
      </c>
      <c r="O98" s="10">
        <f t="shared" si="27"/>
        <v>-2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</v>
      </c>
      <c r="M99" s="9">
        <f t="shared" si="26"/>
        <v>-10</v>
      </c>
      <c r="N99" s="5">
        <f t="shared" si="21"/>
        <v>0</v>
      </c>
      <c r="O99" s="10">
        <f t="shared" si="27"/>
        <v>-2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</v>
      </c>
      <c r="M100" s="9">
        <f t="shared" si="26"/>
        <v>-10</v>
      </c>
      <c r="N100" s="5">
        <f t="shared" si="21"/>
        <v>0</v>
      </c>
      <c r="O100" s="10">
        <f t="shared" si="27"/>
        <v>-2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</v>
      </c>
      <c r="M101" s="9">
        <f t="shared" si="26"/>
        <v>-10</v>
      </c>
      <c r="N101" s="5">
        <f t="shared" si="21"/>
        <v>0</v>
      </c>
      <c r="O101" s="10">
        <f>O100+N101</f>
        <v>-2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4</v>
      </c>
      <c r="D103" s="9">
        <f t="shared" si="28"/>
        <v>5</v>
      </c>
      <c r="E103" s="9">
        <f t="shared" si="28"/>
        <v>3</v>
      </c>
      <c r="F103" s="9">
        <f t="shared" si="28"/>
        <v>7</v>
      </c>
      <c r="G103" s="9">
        <f t="shared" si="28"/>
        <v>10</v>
      </c>
      <c r="H103" s="9">
        <f t="shared" si="28"/>
        <v>6</v>
      </c>
      <c r="I103" s="9">
        <f t="shared" si="28"/>
        <v>1</v>
      </c>
      <c r="J103" s="9">
        <f t="shared" si="28"/>
        <v>-2</v>
      </c>
      <c r="K103" s="9">
        <f t="shared" si="28"/>
        <v>-10</v>
      </c>
      <c r="N103" s="5">
        <f>SUM(N4:N101)</f>
        <v>-2</v>
      </c>
      <c r="Q103" s="10">
        <f>SUM(Q4:Q101)</f>
        <v>27</v>
      </c>
      <c r="R103" s="10">
        <f>SUM(R4:R101)</f>
        <v>15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T81" sqref="T8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</v>
      </c>
      <c r="AA4" s="5">
        <f aca="true" t="shared" si="6" ref="AA4:AA17">Z4*100/$Z$18</f>
        <v>75</v>
      </c>
      <c r="AB4" s="10">
        <f>SUM(Q4:Q10)+SUM(R4:R10)</f>
        <v>3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14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4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43.75</v>
      </c>
      <c r="W7"/>
      <c r="Y7" s="1" t="s">
        <v>34</v>
      </c>
      <c r="Z7" s="10">
        <f>SUM(N25:N31)</f>
        <v>-2</v>
      </c>
      <c r="AA7" s="5">
        <f t="shared" si="6"/>
        <v>50</v>
      </c>
      <c r="AB7" s="10">
        <f>SUM(Q25:Q31)+SUM(R25:R31)</f>
        <v>2</v>
      </c>
      <c r="AC7" s="10">
        <f>100*SUM(R25:R31)/AB7</f>
        <v>0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-1</v>
      </c>
      <c r="O8" s="10">
        <f t="shared" si="9"/>
        <v>-1</v>
      </c>
      <c r="P8" s="5">
        <f t="shared" si="3"/>
        <v>25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</v>
      </c>
      <c r="AA9" s="5">
        <f t="shared" si="6"/>
        <v>-25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-2</v>
      </c>
      <c r="M10" s="9">
        <f t="shared" si="8"/>
        <v>-1</v>
      </c>
      <c r="N10" s="5">
        <f t="shared" si="2"/>
        <v>-2</v>
      </c>
      <c r="O10" s="10">
        <f t="shared" si="9"/>
        <v>-3</v>
      </c>
      <c r="P10" s="5">
        <f t="shared" si="3"/>
        <v>75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40</v>
      </c>
      <c r="W10"/>
      <c r="X10" s="8" t="s">
        <v>38</v>
      </c>
      <c r="Z10" s="10">
        <f>SUM(N46:N52)</f>
        <v>-4</v>
      </c>
      <c r="AA10" s="5">
        <f t="shared" si="6"/>
        <v>100</v>
      </c>
      <c r="AB10" s="10">
        <f>SUM(Q46:Q52)+SUM(R46:R52)</f>
        <v>8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-1</v>
      </c>
      <c r="N11" s="5">
        <f t="shared" si="2"/>
        <v>0</v>
      </c>
      <c r="O11" s="10">
        <f t="shared" si="9"/>
        <v>-3</v>
      </c>
      <c r="P11" s="5">
        <f t="shared" si="3"/>
        <v>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1</v>
      </c>
      <c r="AA11" s="5">
        <f t="shared" si="6"/>
        <v>-25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-1</v>
      </c>
      <c r="N12" s="5">
        <f t="shared" si="2"/>
        <v>0</v>
      </c>
      <c r="O12" s="10">
        <f t="shared" si="9"/>
        <v>-3</v>
      </c>
      <c r="P12" s="5">
        <f t="shared" si="3"/>
        <v>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35.714285714285715</v>
      </c>
      <c r="W12"/>
      <c r="X12" s="8" t="s">
        <v>42</v>
      </c>
      <c r="Z12" s="10">
        <f>SUM(N60:N66)</f>
        <v>-1</v>
      </c>
      <c r="AA12" s="5">
        <f t="shared" si="6"/>
        <v>25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-1</v>
      </c>
      <c r="N13" s="5">
        <f t="shared" si="2"/>
        <v>0</v>
      </c>
      <c r="O13" s="10">
        <f t="shared" si="9"/>
        <v>-3</v>
      </c>
      <c r="P13" s="5">
        <f t="shared" si="3"/>
        <v>75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-1</v>
      </c>
      <c r="N14" s="5">
        <f t="shared" si="2"/>
        <v>0</v>
      </c>
      <c r="O14" s="10">
        <f t="shared" si="9"/>
        <v>-3</v>
      </c>
      <c r="P14" s="5">
        <f t="shared" si="3"/>
        <v>75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3</v>
      </c>
      <c r="AA14" s="5">
        <f t="shared" si="6"/>
        <v>-75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-2</v>
      </c>
      <c r="M15" s="9">
        <f t="shared" si="8"/>
        <v>-1</v>
      </c>
      <c r="N15" s="5">
        <f t="shared" si="2"/>
        <v>0</v>
      </c>
      <c r="O15" s="10">
        <f t="shared" si="9"/>
        <v>-3</v>
      </c>
      <c r="P15" s="5">
        <f t="shared" si="3"/>
        <v>75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8"/>
        <v>-1</v>
      </c>
      <c r="N16" s="5">
        <f t="shared" si="2"/>
        <v>0</v>
      </c>
      <c r="O16" s="10">
        <f t="shared" si="9"/>
        <v>-3</v>
      </c>
      <c r="P16" s="5">
        <f t="shared" si="3"/>
        <v>75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</v>
      </c>
      <c r="AA16" s="5">
        <f t="shared" si="6"/>
        <v>-25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>
        <v>1</v>
      </c>
      <c r="D17" s="11">
        <v>1</v>
      </c>
      <c r="E17" s="11"/>
      <c r="F17" s="11"/>
      <c r="G17"/>
      <c r="H17" s="11">
        <v>1</v>
      </c>
      <c r="I17" s="11"/>
      <c r="J17" s="9">
        <f t="shared" si="0"/>
        <v>-1</v>
      </c>
      <c r="K17" s="9">
        <f t="shared" si="1"/>
        <v>1</v>
      </c>
      <c r="L17" s="9">
        <f t="shared" si="7"/>
        <v>-3</v>
      </c>
      <c r="M17" s="9">
        <f t="shared" si="8"/>
        <v>0</v>
      </c>
      <c r="N17" s="5">
        <f t="shared" si="2"/>
        <v>0</v>
      </c>
      <c r="O17" s="10">
        <f t="shared" si="9"/>
        <v>-3</v>
      </c>
      <c r="P17" s="5">
        <f t="shared" si="3"/>
        <v>75</v>
      </c>
      <c r="Q17" s="9">
        <f t="shared" si="4"/>
        <v>2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-3</v>
      </c>
      <c r="M18" s="9">
        <f t="shared" si="8"/>
        <v>0</v>
      </c>
      <c r="N18" s="5">
        <f t="shared" si="2"/>
        <v>0</v>
      </c>
      <c r="O18" s="10">
        <f t="shared" si="9"/>
        <v>-3</v>
      </c>
      <c r="P18" s="5">
        <f t="shared" si="3"/>
        <v>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-3</v>
      </c>
      <c r="M19" s="9">
        <f t="shared" si="8"/>
        <v>0</v>
      </c>
      <c r="N19" s="5">
        <f t="shared" si="2"/>
        <v>0</v>
      </c>
      <c r="O19" s="10">
        <f t="shared" si="9"/>
        <v>-3</v>
      </c>
      <c r="P19" s="5">
        <f t="shared" si="3"/>
        <v>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-3</v>
      </c>
      <c r="M20" s="9">
        <f t="shared" si="8"/>
        <v>0</v>
      </c>
      <c r="N20" s="5">
        <f t="shared" si="2"/>
        <v>0</v>
      </c>
      <c r="O20" s="10">
        <f t="shared" si="9"/>
        <v>-3</v>
      </c>
      <c r="P20" s="5">
        <f t="shared" si="3"/>
        <v>75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-3</v>
      </c>
      <c r="M21" s="9">
        <f t="shared" si="8"/>
        <v>0</v>
      </c>
      <c r="N21" s="5">
        <f t="shared" si="2"/>
        <v>0</v>
      </c>
      <c r="O21" s="10">
        <f t="shared" si="9"/>
        <v>-3</v>
      </c>
      <c r="P21" s="5">
        <f t="shared" si="3"/>
        <v>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0</v>
      </c>
      <c r="O22" s="10">
        <f t="shared" si="9"/>
        <v>-3</v>
      </c>
      <c r="P22" s="5">
        <f t="shared" si="3"/>
        <v>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-3</v>
      </c>
      <c r="P23" s="5">
        <f t="shared" si="3"/>
        <v>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-3</v>
      </c>
      <c r="M24" s="9">
        <f t="shared" si="8"/>
        <v>0</v>
      </c>
      <c r="N24" s="5">
        <f t="shared" si="2"/>
        <v>0</v>
      </c>
      <c r="O24" s="10">
        <f t="shared" si="9"/>
        <v>-3</v>
      </c>
      <c r="P24" s="5">
        <f t="shared" si="3"/>
        <v>75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0</v>
      </c>
      <c r="N25" s="5">
        <f t="shared" si="2"/>
        <v>0</v>
      </c>
      <c r="O25" s="10">
        <f t="shared" si="9"/>
        <v>-3</v>
      </c>
      <c r="P25" s="5">
        <f t="shared" si="3"/>
        <v>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-3</v>
      </c>
      <c r="M26" s="9">
        <f t="shared" si="8"/>
        <v>0</v>
      </c>
      <c r="N26" s="5">
        <f t="shared" si="2"/>
        <v>0</v>
      </c>
      <c r="O26" s="10">
        <f t="shared" si="9"/>
        <v>-3</v>
      </c>
      <c r="P26" s="5">
        <f t="shared" si="3"/>
        <v>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-3</v>
      </c>
      <c r="M27" s="9">
        <f t="shared" si="8"/>
        <v>0</v>
      </c>
      <c r="N27" s="5">
        <f t="shared" si="2"/>
        <v>0</v>
      </c>
      <c r="O27" s="10">
        <f t="shared" si="9"/>
        <v>-3</v>
      </c>
      <c r="P27" s="5">
        <f t="shared" si="3"/>
        <v>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-5</v>
      </c>
      <c r="M28" s="9">
        <f t="shared" si="8"/>
        <v>0</v>
      </c>
      <c r="N28" s="5">
        <f t="shared" si="2"/>
        <v>-2</v>
      </c>
      <c r="O28" s="10">
        <f t="shared" si="9"/>
        <v>-5</v>
      </c>
      <c r="P28" s="5">
        <f t="shared" si="3"/>
        <v>125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0</v>
      </c>
      <c r="O29" s="10">
        <f t="shared" si="9"/>
        <v>-5</v>
      </c>
      <c r="P29" s="5">
        <f t="shared" si="3"/>
        <v>125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125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-5</v>
      </c>
      <c r="M31" s="9">
        <f t="shared" si="8"/>
        <v>0</v>
      </c>
      <c r="N31" s="5">
        <f t="shared" si="2"/>
        <v>0</v>
      </c>
      <c r="O31" s="10">
        <f t="shared" si="9"/>
        <v>-5</v>
      </c>
      <c r="P31" s="5">
        <f t="shared" si="3"/>
        <v>125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-5</v>
      </c>
      <c r="M32" s="9">
        <f t="shared" si="8"/>
        <v>0</v>
      </c>
      <c r="N32" s="5">
        <f t="shared" si="2"/>
        <v>0</v>
      </c>
      <c r="O32" s="10">
        <f t="shared" si="9"/>
        <v>-5</v>
      </c>
      <c r="P32" s="5">
        <f t="shared" si="3"/>
        <v>125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-5</v>
      </c>
      <c r="M33" s="9">
        <f t="shared" si="8"/>
        <v>0</v>
      </c>
      <c r="N33" s="5">
        <f t="shared" si="2"/>
        <v>0</v>
      </c>
      <c r="O33" s="10">
        <f t="shared" si="9"/>
        <v>-5</v>
      </c>
      <c r="P33" s="5">
        <f t="shared" si="3"/>
        <v>125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-5</v>
      </c>
      <c r="M34" s="9">
        <f t="shared" si="8"/>
        <v>0</v>
      </c>
      <c r="N34" s="5">
        <f t="shared" si="2"/>
        <v>0</v>
      </c>
      <c r="O34" s="10">
        <f t="shared" si="9"/>
        <v>-5</v>
      </c>
      <c r="P34" s="5">
        <f t="shared" si="3"/>
        <v>125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0</v>
      </c>
      <c r="O35" s="10">
        <f t="shared" si="9"/>
        <v>-5</v>
      </c>
      <c r="P35" s="5">
        <f t="shared" si="3"/>
        <v>125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125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-5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-5</v>
      </c>
      <c r="P37" s="5">
        <f t="shared" si="13"/>
        <v>125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-5</v>
      </c>
      <c r="M38" s="9">
        <f t="shared" si="17"/>
        <v>0</v>
      </c>
      <c r="N38" s="5">
        <f t="shared" si="12"/>
        <v>0</v>
      </c>
      <c r="O38" s="10">
        <f t="shared" si="18"/>
        <v>-5</v>
      </c>
      <c r="P38" s="5">
        <f t="shared" si="13"/>
        <v>125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-5</v>
      </c>
      <c r="M39" s="9">
        <f t="shared" si="17"/>
        <v>0</v>
      </c>
      <c r="N39" s="5">
        <f t="shared" si="12"/>
        <v>0</v>
      </c>
      <c r="O39" s="10">
        <f t="shared" si="18"/>
        <v>-5</v>
      </c>
      <c r="P39" s="5">
        <f t="shared" si="13"/>
        <v>125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-5</v>
      </c>
      <c r="M40" s="9">
        <f t="shared" si="17"/>
        <v>0</v>
      </c>
      <c r="N40" s="5">
        <f t="shared" si="12"/>
        <v>0</v>
      </c>
      <c r="O40" s="10">
        <f t="shared" si="18"/>
        <v>-5</v>
      </c>
      <c r="P40" s="5">
        <f t="shared" si="13"/>
        <v>125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-5</v>
      </c>
      <c r="M41" s="9">
        <f t="shared" si="17"/>
        <v>0</v>
      </c>
      <c r="N41" s="5">
        <f t="shared" si="12"/>
        <v>0</v>
      </c>
      <c r="O41" s="10">
        <f t="shared" si="18"/>
        <v>-5</v>
      </c>
      <c r="P41" s="5">
        <f t="shared" si="13"/>
        <v>125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-5</v>
      </c>
      <c r="M42" s="9">
        <f t="shared" si="17"/>
        <v>0</v>
      </c>
      <c r="N42" s="5">
        <f t="shared" si="12"/>
        <v>0</v>
      </c>
      <c r="O42" s="10">
        <f t="shared" si="18"/>
        <v>-5</v>
      </c>
      <c r="P42" s="5">
        <f t="shared" si="13"/>
        <v>125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>
        <v>1</v>
      </c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-4</v>
      </c>
      <c r="M43" s="9">
        <f t="shared" si="17"/>
        <v>0</v>
      </c>
      <c r="N43" s="5">
        <f t="shared" si="12"/>
        <v>1</v>
      </c>
      <c r="O43" s="10">
        <f t="shared" si="18"/>
        <v>-4</v>
      </c>
      <c r="P43" s="5">
        <f t="shared" si="13"/>
        <v>100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0</v>
      </c>
      <c r="N44" s="5">
        <f t="shared" si="12"/>
        <v>0</v>
      </c>
      <c r="O44" s="10">
        <f t="shared" si="18"/>
        <v>-4</v>
      </c>
      <c r="P44" s="5">
        <f t="shared" si="13"/>
        <v>100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</v>
      </c>
      <c r="M45" s="9">
        <f t="shared" si="17"/>
        <v>0</v>
      </c>
      <c r="N45" s="5">
        <f t="shared" si="12"/>
        <v>0</v>
      </c>
      <c r="O45" s="10">
        <f t="shared" si="18"/>
        <v>-4</v>
      </c>
      <c r="P45" s="5">
        <f t="shared" si="13"/>
        <v>100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</v>
      </c>
      <c r="M46" s="9">
        <f t="shared" si="17"/>
        <v>0</v>
      </c>
      <c r="N46" s="5">
        <f t="shared" si="12"/>
        <v>0</v>
      </c>
      <c r="O46" s="10">
        <f t="shared" si="18"/>
        <v>-4</v>
      </c>
      <c r="P46" s="5">
        <f t="shared" si="13"/>
        <v>100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</v>
      </c>
      <c r="M47" s="9">
        <f t="shared" si="17"/>
        <v>0</v>
      </c>
      <c r="N47" s="5">
        <f t="shared" si="12"/>
        <v>0</v>
      </c>
      <c r="O47" s="10">
        <f t="shared" si="18"/>
        <v>-4</v>
      </c>
      <c r="P47" s="5">
        <f t="shared" si="13"/>
        <v>100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>
        <v>1</v>
      </c>
      <c r="E48"/>
      <c r="F48"/>
      <c r="G48">
        <v>1</v>
      </c>
      <c r="H48"/>
      <c r="I48"/>
      <c r="J48" s="9">
        <f t="shared" si="10"/>
        <v>0</v>
      </c>
      <c r="K48" s="9">
        <f t="shared" si="11"/>
        <v>-1</v>
      </c>
      <c r="L48" s="9">
        <f t="shared" si="16"/>
        <v>-4</v>
      </c>
      <c r="M48" s="9">
        <f t="shared" si="17"/>
        <v>-1</v>
      </c>
      <c r="N48" s="5">
        <f t="shared" si="12"/>
        <v>-1</v>
      </c>
      <c r="O48" s="10">
        <f t="shared" si="18"/>
        <v>-5</v>
      </c>
      <c r="P48" s="5">
        <f t="shared" si="13"/>
        <v>125</v>
      </c>
      <c r="Q48" s="9">
        <f t="shared" si="14"/>
        <v>2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</v>
      </c>
      <c r="M49" s="9">
        <f t="shared" si="17"/>
        <v>-1</v>
      </c>
      <c r="N49" s="5">
        <f t="shared" si="12"/>
        <v>0</v>
      </c>
      <c r="O49" s="10">
        <f t="shared" si="18"/>
        <v>-5</v>
      </c>
      <c r="P49" s="5">
        <f t="shared" si="13"/>
        <v>125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3</v>
      </c>
      <c r="D50"/>
      <c r="E50"/>
      <c r="F50"/>
      <c r="G50"/>
      <c r="H50"/>
      <c r="I50"/>
      <c r="J50" s="9">
        <f t="shared" si="10"/>
        <v>-3</v>
      </c>
      <c r="K50" s="9">
        <f t="shared" si="11"/>
        <v>0</v>
      </c>
      <c r="L50" s="9">
        <f t="shared" si="16"/>
        <v>-7</v>
      </c>
      <c r="M50" s="9">
        <f t="shared" si="17"/>
        <v>-1</v>
      </c>
      <c r="N50" s="5">
        <f t="shared" si="12"/>
        <v>-3</v>
      </c>
      <c r="O50" s="10">
        <f t="shared" si="18"/>
        <v>-8</v>
      </c>
      <c r="P50" s="5">
        <f t="shared" si="13"/>
        <v>200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-1</v>
      </c>
      <c r="N51" s="5">
        <f t="shared" si="12"/>
        <v>0</v>
      </c>
      <c r="O51" s="10">
        <f t="shared" si="18"/>
        <v>-8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-6</v>
      </c>
      <c r="M52" s="9">
        <f t="shared" si="17"/>
        <v>-2</v>
      </c>
      <c r="N52" s="5">
        <f t="shared" si="12"/>
        <v>0</v>
      </c>
      <c r="O52" s="10">
        <f t="shared" si="18"/>
        <v>-8</v>
      </c>
      <c r="P52" s="5">
        <f t="shared" si="13"/>
        <v>200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-6</v>
      </c>
      <c r="M53" s="9">
        <f t="shared" si="17"/>
        <v>-2</v>
      </c>
      <c r="N53" s="5">
        <f t="shared" si="12"/>
        <v>0</v>
      </c>
      <c r="O53" s="10">
        <f t="shared" si="18"/>
        <v>-8</v>
      </c>
      <c r="P53" s="5">
        <f t="shared" si="13"/>
        <v>200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-6</v>
      </c>
      <c r="M54" s="9">
        <f t="shared" si="17"/>
        <v>-2</v>
      </c>
      <c r="N54" s="5">
        <f t="shared" si="12"/>
        <v>0</v>
      </c>
      <c r="O54" s="10">
        <f t="shared" si="18"/>
        <v>-8</v>
      </c>
      <c r="P54" s="5">
        <f t="shared" si="13"/>
        <v>200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-6</v>
      </c>
      <c r="M55" s="9">
        <f t="shared" si="17"/>
        <v>-2</v>
      </c>
      <c r="N55" s="5">
        <f t="shared" si="12"/>
        <v>0</v>
      </c>
      <c r="O55" s="10">
        <f t="shared" si="18"/>
        <v>-8</v>
      </c>
      <c r="P55" s="5">
        <f t="shared" si="13"/>
        <v>200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-6</v>
      </c>
      <c r="M56" s="9">
        <f t="shared" si="17"/>
        <v>-2</v>
      </c>
      <c r="N56" s="5">
        <f t="shared" si="12"/>
        <v>0</v>
      </c>
      <c r="O56" s="10">
        <f t="shared" si="18"/>
        <v>-8</v>
      </c>
      <c r="P56" s="5">
        <f t="shared" si="13"/>
        <v>200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-6</v>
      </c>
      <c r="M57" s="9">
        <f t="shared" si="17"/>
        <v>-2</v>
      </c>
      <c r="N57" s="5">
        <f t="shared" si="12"/>
        <v>0</v>
      </c>
      <c r="O57" s="10">
        <f t="shared" si="18"/>
        <v>-8</v>
      </c>
      <c r="P57" s="5">
        <f t="shared" si="13"/>
        <v>200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-6</v>
      </c>
      <c r="M58" s="9">
        <f t="shared" si="17"/>
        <v>-2</v>
      </c>
      <c r="N58" s="5">
        <f t="shared" si="12"/>
        <v>0</v>
      </c>
      <c r="O58" s="10">
        <f t="shared" si="18"/>
        <v>-8</v>
      </c>
      <c r="P58" s="5">
        <f t="shared" si="13"/>
        <v>200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>
        <v>1</v>
      </c>
      <c r="I59"/>
      <c r="J59" s="9">
        <f t="shared" si="10"/>
        <v>0</v>
      </c>
      <c r="K59" s="9">
        <f t="shared" si="11"/>
        <v>1</v>
      </c>
      <c r="L59" s="9">
        <f t="shared" si="16"/>
        <v>-6</v>
      </c>
      <c r="M59" s="9">
        <f t="shared" si="17"/>
        <v>-1</v>
      </c>
      <c r="N59" s="5">
        <f t="shared" si="12"/>
        <v>1</v>
      </c>
      <c r="O59" s="10">
        <f t="shared" si="18"/>
        <v>-7</v>
      </c>
      <c r="P59" s="5">
        <f t="shared" si="13"/>
        <v>175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-6</v>
      </c>
      <c r="M60" s="9">
        <f t="shared" si="17"/>
        <v>-1</v>
      </c>
      <c r="N60" s="5">
        <f t="shared" si="12"/>
        <v>0</v>
      </c>
      <c r="O60" s="10">
        <f t="shared" si="18"/>
        <v>-7</v>
      </c>
      <c r="P60" s="5">
        <f t="shared" si="13"/>
        <v>175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-6</v>
      </c>
      <c r="M61" s="9">
        <f t="shared" si="17"/>
        <v>-1</v>
      </c>
      <c r="N61" s="5">
        <f t="shared" si="12"/>
        <v>0</v>
      </c>
      <c r="O61" s="10">
        <f t="shared" si="18"/>
        <v>-7</v>
      </c>
      <c r="P61" s="5">
        <f t="shared" si="13"/>
        <v>175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3</v>
      </c>
      <c r="C62"/>
      <c r="D62">
        <v>2</v>
      </c>
      <c r="E62">
        <v>1</v>
      </c>
      <c r="F62">
        <v>1</v>
      </c>
      <c r="G62"/>
      <c r="H62"/>
      <c r="I62"/>
      <c r="J62" s="9">
        <f t="shared" si="10"/>
        <v>0</v>
      </c>
      <c r="K62" s="9">
        <f t="shared" si="11"/>
        <v>-1</v>
      </c>
      <c r="L62" s="9">
        <f t="shared" si="16"/>
        <v>-6</v>
      </c>
      <c r="M62" s="9">
        <f t="shared" si="17"/>
        <v>-2</v>
      </c>
      <c r="N62" s="5">
        <f t="shared" si="12"/>
        <v>-1</v>
      </c>
      <c r="O62" s="10">
        <f t="shared" si="18"/>
        <v>-8</v>
      </c>
      <c r="P62" s="5">
        <f t="shared" si="13"/>
        <v>200</v>
      </c>
      <c r="Q62" s="9">
        <f t="shared" si="14"/>
        <v>4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-6</v>
      </c>
      <c r="M63" s="9">
        <f t="shared" si="17"/>
        <v>-2</v>
      </c>
      <c r="N63" s="5">
        <f t="shared" si="12"/>
        <v>0</v>
      </c>
      <c r="O63" s="10">
        <f t="shared" si="18"/>
        <v>-8</v>
      </c>
      <c r="P63" s="5">
        <f t="shared" si="13"/>
        <v>200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-6</v>
      </c>
      <c r="M64" s="9">
        <f t="shared" si="17"/>
        <v>-2</v>
      </c>
      <c r="N64" s="5">
        <f t="shared" si="12"/>
        <v>0</v>
      </c>
      <c r="O64" s="10">
        <f t="shared" si="18"/>
        <v>-8</v>
      </c>
      <c r="P64" s="5">
        <f t="shared" si="13"/>
        <v>200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-6</v>
      </c>
      <c r="M65" s="9">
        <f t="shared" si="17"/>
        <v>-2</v>
      </c>
      <c r="N65" s="5">
        <f t="shared" si="12"/>
        <v>0</v>
      </c>
      <c r="O65" s="10">
        <f t="shared" si="18"/>
        <v>-8</v>
      </c>
      <c r="P65" s="5">
        <f t="shared" si="13"/>
        <v>200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-6</v>
      </c>
      <c r="M66" s="9">
        <f t="shared" si="17"/>
        <v>-2</v>
      </c>
      <c r="N66" s="5">
        <f t="shared" si="12"/>
        <v>0</v>
      </c>
      <c r="O66" s="10">
        <f t="shared" si="18"/>
        <v>-8</v>
      </c>
      <c r="P66" s="5">
        <f t="shared" si="13"/>
        <v>200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-6</v>
      </c>
      <c r="M67" s="9">
        <f t="shared" si="17"/>
        <v>-2</v>
      </c>
      <c r="N67" s="5">
        <f t="shared" si="12"/>
        <v>0</v>
      </c>
      <c r="O67" s="10">
        <f t="shared" si="18"/>
        <v>-8</v>
      </c>
      <c r="P67" s="5">
        <f t="shared" si="13"/>
        <v>200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-6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-8</v>
      </c>
      <c r="P68" s="5">
        <f aca="true" t="shared" si="22" ref="P68:P99">O68*100/$N$103</f>
        <v>200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-6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-8</v>
      </c>
      <c r="P69" s="5">
        <f t="shared" si="22"/>
        <v>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-6</v>
      </c>
      <c r="M70" s="9">
        <f t="shared" si="26"/>
        <v>-2</v>
      </c>
      <c r="N70" s="5">
        <f t="shared" si="21"/>
        <v>0</v>
      </c>
      <c r="O70" s="10">
        <f t="shared" si="27"/>
        <v>-8</v>
      </c>
      <c r="P70" s="5">
        <f t="shared" si="22"/>
        <v>200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-6</v>
      </c>
      <c r="M71" s="9">
        <f t="shared" si="26"/>
        <v>-2</v>
      </c>
      <c r="N71" s="5">
        <f t="shared" si="21"/>
        <v>0</v>
      </c>
      <c r="O71" s="10">
        <f t="shared" si="27"/>
        <v>-8</v>
      </c>
      <c r="P71" s="5">
        <f t="shared" si="22"/>
        <v>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>
        <v>1</v>
      </c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-7</v>
      </c>
      <c r="M72" s="9">
        <f t="shared" si="26"/>
        <v>-2</v>
      </c>
      <c r="N72" s="5">
        <f t="shared" si="21"/>
        <v>-1</v>
      </c>
      <c r="O72" s="10">
        <f t="shared" si="27"/>
        <v>-9</v>
      </c>
      <c r="P72" s="5">
        <f t="shared" si="22"/>
        <v>225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-6</v>
      </c>
      <c r="M73" s="9">
        <f t="shared" si="26"/>
        <v>-2</v>
      </c>
      <c r="N73" s="5">
        <f t="shared" si="21"/>
        <v>1</v>
      </c>
      <c r="O73" s="10">
        <f t="shared" si="27"/>
        <v>-8</v>
      </c>
      <c r="P73" s="5">
        <f t="shared" si="22"/>
        <v>200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-6</v>
      </c>
      <c r="M74" s="9">
        <f t="shared" si="26"/>
        <v>-2</v>
      </c>
      <c r="N74" s="5">
        <f t="shared" si="21"/>
        <v>0</v>
      </c>
      <c r="O74" s="10">
        <f t="shared" si="27"/>
        <v>-8</v>
      </c>
      <c r="P74" s="5">
        <f t="shared" si="22"/>
        <v>200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-6</v>
      </c>
      <c r="M75" s="9">
        <f t="shared" si="26"/>
        <v>-2</v>
      </c>
      <c r="N75" s="5">
        <f t="shared" si="21"/>
        <v>0</v>
      </c>
      <c r="O75" s="10">
        <f t="shared" si="27"/>
        <v>-8</v>
      </c>
      <c r="P75" s="5">
        <f t="shared" si="22"/>
        <v>200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-5</v>
      </c>
      <c r="M76" s="9">
        <f t="shared" si="26"/>
        <v>-2</v>
      </c>
      <c r="N76" s="5">
        <f t="shared" si="21"/>
        <v>1</v>
      </c>
      <c r="O76" s="10">
        <f t="shared" si="27"/>
        <v>-7</v>
      </c>
      <c r="P76" s="5">
        <f t="shared" si="22"/>
        <v>175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-5</v>
      </c>
      <c r="M77" s="9">
        <f t="shared" si="26"/>
        <v>-2</v>
      </c>
      <c r="N77" s="5">
        <f t="shared" si="21"/>
        <v>0</v>
      </c>
      <c r="O77" s="10">
        <f t="shared" si="27"/>
        <v>-7</v>
      </c>
      <c r="P77" s="5">
        <f t="shared" si="22"/>
        <v>175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-5</v>
      </c>
      <c r="M78" s="9">
        <f t="shared" si="26"/>
        <v>-2</v>
      </c>
      <c r="N78" s="5">
        <f t="shared" si="21"/>
        <v>0</v>
      </c>
      <c r="O78" s="10">
        <f t="shared" si="27"/>
        <v>-7</v>
      </c>
      <c r="P78" s="5">
        <f t="shared" si="22"/>
        <v>175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>
        <v>1</v>
      </c>
      <c r="J79" s="9">
        <f t="shared" si="19"/>
        <v>1</v>
      </c>
      <c r="K79" s="9">
        <f t="shared" si="20"/>
        <v>1</v>
      </c>
      <c r="L79" s="9">
        <f t="shared" si="25"/>
        <v>-4</v>
      </c>
      <c r="M79" s="9">
        <f t="shared" si="26"/>
        <v>-1</v>
      </c>
      <c r="N79" s="5">
        <f t="shared" si="21"/>
        <v>2</v>
      </c>
      <c r="O79" s="10">
        <f t="shared" si="27"/>
        <v>-5</v>
      </c>
      <c r="P79" s="5">
        <f t="shared" si="22"/>
        <v>125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</v>
      </c>
      <c r="M80" s="9">
        <f t="shared" si="26"/>
        <v>-1</v>
      </c>
      <c r="N80" s="5">
        <f t="shared" si="21"/>
        <v>0</v>
      </c>
      <c r="O80" s="10">
        <f t="shared" si="27"/>
        <v>-5</v>
      </c>
      <c r="P80" s="5">
        <f t="shared" si="22"/>
        <v>125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</v>
      </c>
      <c r="M81" s="9">
        <f t="shared" si="26"/>
        <v>-1</v>
      </c>
      <c r="N81" s="5">
        <f t="shared" si="21"/>
        <v>0</v>
      </c>
      <c r="O81" s="10">
        <f t="shared" si="27"/>
        <v>-5</v>
      </c>
      <c r="P81" s="5">
        <f t="shared" si="22"/>
        <v>125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</v>
      </c>
      <c r="M82" s="9">
        <f t="shared" si="26"/>
        <v>-1</v>
      </c>
      <c r="N82" s="5">
        <f t="shared" si="21"/>
        <v>0</v>
      </c>
      <c r="O82" s="10">
        <f t="shared" si="27"/>
        <v>-5</v>
      </c>
      <c r="P82" s="5">
        <f t="shared" si="22"/>
        <v>125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</v>
      </c>
      <c r="M83" s="9">
        <f t="shared" si="26"/>
        <v>-1</v>
      </c>
      <c r="N83" s="5">
        <f t="shared" si="21"/>
        <v>0</v>
      </c>
      <c r="O83" s="10">
        <f t="shared" si="27"/>
        <v>-5</v>
      </c>
      <c r="P83" s="5">
        <f t="shared" si="22"/>
        <v>125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-5</v>
      </c>
      <c r="P84" s="5">
        <f t="shared" si="22"/>
        <v>125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-5</v>
      </c>
      <c r="P85" s="5">
        <f t="shared" si="22"/>
        <v>125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-5</v>
      </c>
      <c r="P86" s="5">
        <f t="shared" si="22"/>
        <v>125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-5</v>
      </c>
      <c r="P87" s="5">
        <f t="shared" si="22"/>
        <v>125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-5</v>
      </c>
      <c r="P88" s="5">
        <f t="shared" si="22"/>
        <v>125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-5</v>
      </c>
      <c r="P89" s="5">
        <f t="shared" si="22"/>
        <v>125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-4</v>
      </c>
      <c r="M90" s="9">
        <f t="shared" si="26"/>
        <v>0</v>
      </c>
      <c r="N90" s="5">
        <f t="shared" si="21"/>
        <v>1</v>
      </c>
      <c r="O90" s="10">
        <f t="shared" si="27"/>
        <v>-4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0</v>
      </c>
      <c r="N91" s="5">
        <f t="shared" si="21"/>
        <v>0</v>
      </c>
      <c r="O91" s="10">
        <f t="shared" si="27"/>
        <v>-4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0</v>
      </c>
      <c r="N92" s="5">
        <f t="shared" si="21"/>
        <v>0</v>
      </c>
      <c r="O92" s="10">
        <f t="shared" si="27"/>
        <v>-4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0</v>
      </c>
      <c r="N93" s="5">
        <f t="shared" si="21"/>
        <v>0</v>
      </c>
      <c r="O93" s="10">
        <f t="shared" si="27"/>
        <v>-4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0</v>
      </c>
      <c r="N94" s="5">
        <f t="shared" si="21"/>
        <v>0</v>
      </c>
      <c r="O94" s="10">
        <f t="shared" si="27"/>
        <v>-4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0</v>
      </c>
      <c r="N95" s="5">
        <f t="shared" si="21"/>
        <v>0</v>
      </c>
      <c r="O95" s="10">
        <f t="shared" si="27"/>
        <v>-4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0</v>
      </c>
      <c r="N96" s="5">
        <f t="shared" si="21"/>
        <v>0</v>
      </c>
      <c r="O96" s="10">
        <f t="shared" si="27"/>
        <v>-4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0</v>
      </c>
      <c r="N97" s="5">
        <f t="shared" si="21"/>
        <v>0</v>
      </c>
      <c r="O97" s="10">
        <f t="shared" si="27"/>
        <v>-4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0</v>
      </c>
      <c r="N98" s="5">
        <f t="shared" si="21"/>
        <v>0</v>
      </c>
      <c r="O98" s="10">
        <f t="shared" si="27"/>
        <v>-4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0</v>
      </c>
      <c r="N99" s="5">
        <f t="shared" si="21"/>
        <v>0</v>
      </c>
      <c r="O99" s="10">
        <f t="shared" si="27"/>
        <v>-4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0</v>
      </c>
      <c r="N100" s="5">
        <f t="shared" si="21"/>
        <v>0</v>
      </c>
      <c r="O100" s="10">
        <f t="shared" si="27"/>
        <v>-4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</v>
      </c>
      <c r="M101" s="9">
        <f t="shared" si="26"/>
        <v>0</v>
      </c>
      <c r="N101" s="5">
        <f t="shared" si="21"/>
        <v>0</v>
      </c>
      <c r="O101" s="10">
        <f>O100+N101</f>
        <v>-4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10</v>
      </c>
      <c r="D103" s="9">
        <f t="shared" si="28"/>
        <v>6</v>
      </c>
      <c r="E103" s="9">
        <f t="shared" si="28"/>
        <v>4</v>
      </c>
      <c r="F103" s="9">
        <f t="shared" si="28"/>
        <v>2</v>
      </c>
      <c r="G103" s="9">
        <f t="shared" si="28"/>
        <v>2</v>
      </c>
      <c r="H103" s="9">
        <f t="shared" si="28"/>
        <v>3</v>
      </c>
      <c r="I103" s="9">
        <f t="shared" si="28"/>
        <v>1</v>
      </c>
      <c r="J103" s="9">
        <f t="shared" si="28"/>
        <v>-4</v>
      </c>
      <c r="K103" s="9">
        <f t="shared" si="28"/>
        <v>0</v>
      </c>
      <c r="N103" s="5">
        <f>SUM(N4:N101)</f>
        <v>-4</v>
      </c>
      <c r="Q103" s="10">
        <f>SUM(Q4:Q101)</f>
        <v>18</v>
      </c>
      <c r="R103" s="10">
        <f>SUM(R4:R101)</f>
        <v>14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I110" sqref="I109:I11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-0.2727272727272727</v>
      </c>
      <c r="AA4" s="5">
        <f aca="true" t="shared" si="6" ref="AA4:AA17">Z4*100/$Z$18</f>
        <v>-27.272727272727273</v>
      </c>
      <c r="AB4" s="10">
        <f>SUM(Q4:Q10)+SUM(R4:R10)</f>
        <v>7</v>
      </c>
      <c r="AC4" s="10">
        <f>100*SUM(R4:R10)/AB4</f>
        <v>71.42857142857143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30</v>
      </c>
      <c r="W5"/>
      <c r="X5"/>
      <c r="Y5" s="1" t="s">
        <v>30</v>
      </c>
      <c r="Z5" s="10">
        <f>SUM(N11:N17)</f>
        <v>0.45454545454545453</v>
      </c>
      <c r="AA5" s="5">
        <f t="shared" si="6"/>
        <v>45.45454545454546</v>
      </c>
      <c r="AB5" s="10">
        <f>SUM(Q11:Q17)+SUM(R11:R17)</f>
        <v>9</v>
      </c>
      <c r="AC5" s="10">
        <f>100*SUM(R11:R17)/AB5</f>
        <v>22.22222222222222</v>
      </c>
    </row>
    <row r="6" spans="1:29" ht="15">
      <c r="A6" s="12">
        <v>32749</v>
      </c>
      <c r="B6"/>
      <c r="C6"/>
      <c r="D6">
        <v>1</v>
      </c>
      <c r="E6">
        <v>1</v>
      </c>
      <c r="F6"/>
      <c r="G6">
        <v>1</v>
      </c>
      <c r="H6">
        <v>1</v>
      </c>
      <c r="I6"/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8"/>
        <v>0</v>
      </c>
      <c r="N6" s="5">
        <f t="shared" si="2"/>
        <v>-0.18181818181818182</v>
      </c>
      <c r="O6" s="10">
        <f t="shared" si="9"/>
        <v>-0.18181818181818182</v>
      </c>
      <c r="P6" s="5">
        <f t="shared" si="3"/>
        <v>-18.181818181818187</v>
      </c>
      <c r="Q6" s="9">
        <f t="shared" si="4"/>
        <v>1</v>
      </c>
      <c r="R6" s="9">
        <f t="shared" si="5"/>
        <v>3</v>
      </c>
      <c r="T6" s="8" t="s">
        <v>31</v>
      </c>
      <c r="V6" s="9">
        <f>Q103</f>
        <v>41</v>
      </c>
      <c r="W6"/>
      <c r="X6" s="1" t="s">
        <v>32</v>
      </c>
      <c r="Z6" s="10">
        <f>SUM(N18:N24)</f>
        <v>0.09090909090909091</v>
      </c>
      <c r="AA6" s="5">
        <f t="shared" si="6"/>
        <v>9.090909090909093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8"/>
        <v>0</v>
      </c>
      <c r="N7" s="5">
        <f t="shared" si="2"/>
        <v>0</v>
      </c>
      <c r="O7" s="10">
        <f t="shared" si="9"/>
        <v>-0.18181818181818182</v>
      </c>
      <c r="P7" s="5">
        <f t="shared" si="3"/>
        <v>-18.181818181818187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42.25352112676056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4</v>
      </c>
      <c r="M8" s="9">
        <f t="shared" si="8"/>
        <v>0</v>
      </c>
      <c r="N8" s="5">
        <f t="shared" si="2"/>
        <v>-0.18181818181818182</v>
      </c>
      <c r="O8" s="10">
        <f t="shared" si="9"/>
        <v>-0.36363636363636365</v>
      </c>
      <c r="P8" s="5">
        <f t="shared" si="3"/>
        <v>-36.363636363636374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-0.18181818181818182</v>
      </c>
      <c r="AA8" s="5">
        <f t="shared" si="6"/>
        <v>-18.181818181818187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0</v>
      </c>
      <c r="O9" s="10">
        <f t="shared" si="9"/>
        <v>-0.36363636363636365</v>
      </c>
      <c r="P9" s="5">
        <f t="shared" si="3"/>
        <v>-36.363636363636374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-0.09090909090909091</v>
      </c>
      <c r="AA9" s="5">
        <f t="shared" si="6"/>
        <v>-9.090909090909093</v>
      </c>
      <c r="AB9" s="10">
        <f>SUM(Q39:Q45)+SUM(R39:R45)</f>
        <v>3</v>
      </c>
      <c r="AC9" s="10">
        <f>100*SUM(R39:R45)/AB9</f>
        <v>66.66666666666667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3</v>
      </c>
      <c r="M10" s="9">
        <f t="shared" si="8"/>
        <v>0</v>
      </c>
      <c r="N10" s="5">
        <f t="shared" si="2"/>
        <v>0.09090909090909091</v>
      </c>
      <c r="O10" s="10">
        <f t="shared" si="9"/>
        <v>-0.2727272727272727</v>
      </c>
      <c r="P10" s="5">
        <f t="shared" si="3"/>
        <v>-27.272727272727273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29.411764705882355</v>
      </c>
      <c r="W10"/>
      <c r="X10" s="8" t="s">
        <v>38</v>
      </c>
      <c r="Z10" s="10">
        <f>SUM(N46:N52)</f>
        <v>0.5454545454545454</v>
      </c>
      <c r="AA10" s="5">
        <f t="shared" si="6"/>
        <v>54.54545454545455</v>
      </c>
      <c r="AB10" s="10">
        <f>SUM(Q46:Q52)+SUM(R46:R52)</f>
        <v>6</v>
      </c>
      <c r="AC10" s="10">
        <f>100*SUM(R46:R52)/AB10</f>
        <v>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</v>
      </c>
      <c r="O11" s="10">
        <f t="shared" si="9"/>
        <v>-0.2727272727272727</v>
      </c>
      <c r="P11" s="5">
        <f t="shared" si="3"/>
        <v>-27.272727272727273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23.076923076923077</v>
      </c>
      <c r="W11"/>
      <c r="Y11" s="8" t="s">
        <v>40</v>
      </c>
      <c r="Z11" s="10">
        <f>SUM(N53:N59)</f>
        <v>0.18181818181818182</v>
      </c>
      <c r="AA11" s="5">
        <f t="shared" si="6"/>
        <v>18.181818181818187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>
        <v>1</v>
      </c>
      <c r="C12">
        <v>1</v>
      </c>
      <c r="D12"/>
      <c r="E12"/>
      <c r="F12"/>
      <c r="G12"/>
      <c r="H12"/>
      <c r="I12"/>
      <c r="J12" s="9">
        <f t="shared" si="0"/>
        <v>-2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0.18181818181818182</v>
      </c>
      <c r="O12" s="10">
        <f t="shared" si="9"/>
        <v>-0.09090909090909088</v>
      </c>
      <c r="P12" s="5">
        <f t="shared" si="3"/>
        <v>-9.09090909090909</v>
      </c>
      <c r="Q12" s="9">
        <f t="shared" si="4"/>
        <v>2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0.18181818181818182</v>
      </c>
      <c r="AA12" s="5">
        <f t="shared" si="6"/>
        <v>18.181818181818187</v>
      </c>
      <c r="AB12" s="10">
        <f>SUM(Q60:Q66)+SUM(R60:R66)</f>
        <v>2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-0.09090909090909088</v>
      </c>
      <c r="P13" s="5">
        <f t="shared" si="3"/>
        <v>-9.09090909090909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0.09090909090909088</v>
      </c>
      <c r="AA13" s="5">
        <f t="shared" si="6"/>
        <v>9.09090909090909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1</v>
      </c>
      <c r="D14" s="11">
        <v>1</v>
      </c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-0.09090909090909088</v>
      </c>
      <c r="P14" s="5">
        <f t="shared" si="3"/>
        <v>-9.09090909090909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-0.09090909090909088</v>
      </c>
      <c r="AA14" s="5">
        <f t="shared" si="6"/>
        <v>-9.09090909090909</v>
      </c>
      <c r="AB14" s="10">
        <f>SUM(Q74:Q80)+SUM(R74:R80)</f>
        <v>11</v>
      </c>
      <c r="AC14" s="10">
        <f>100*SUM(R74:R80)/AB14</f>
        <v>54.54545454545455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-0.09090909090909088</v>
      </c>
      <c r="P15" s="5">
        <f t="shared" si="3"/>
        <v>-9.09090909090909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0.09090909090909091</v>
      </c>
      <c r="AA15" s="5">
        <f t="shared" si="6"/>
        <v>9.090909090909093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1</v>
      </c>
      <c r="D16"/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0.09090909090909091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0</v>
      </c>
      <c r="X16" s="8" t="s">
        <v>46</v>
      </c>
      <c r="Z16" s="10">
        <f>SUM(N88:N94)</f>
        <v>0.09090909090909091</v>
      </c>
      <c r="AA16" s="5">
        <f t="shared" si="6"/>
        <v>9.090909090909093</v>
      </c>
      <c r="AB16" s="10">
        <f>SUM(Q88:Q94)+SUM(R88:R94)</f>
        <v>7</v>
      </c>
      <c r="AC16" s="10">
        <f>100*SUM(R88:R94)/AB16</f>
        <v>42.857142857142854</v>
      </c>
    </row>
    <row r="17" spans="1:29" ht="15">
      <c r="A17" s="12">
        <v>32760</v>
      </c>
      <c r="B17" s="11"/>
      <c r="C17">
        <v>1</v>
      </c>
      <c r="D17" s="11"/>
      <c r="E17" s="11">
        <v>1</v>
      </c>
      <c r="F17" s="11"/>
      <c r="G17">
        <v>2</v>
      </c>
      <c r="H17" s="11"/>
      <c r="I17" s="11"/>
      <c r="J17" s="9">
        <f t="shared" si="0"/>
        <v>0</v>
      </c>
      <c r="K17" s="9">
        <f t="shared" si="1"/>
        <v>-2</v>
      </c>
      <c r="L17" s="9">
        <f t="shared" si="7"/>
        <v>0</v>
      </c>
      <c r="M17" s="9">
        <f t="shared" si="8"/>
        <v>-2</v>
      </c>
      <c r="N17" s="5">
        <f t="shared" si="2"/>
        <v>0.18181818181818182</v>
      </c>
      <c r="O17" s="10">
        <f t="shared" si="9"/>
        <v>0.18181818181818182</v>
      </c>
      <c r="P17" s="5">
        <f t="shared" si="3"/>
        <v>18.181818181818187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-0.09090909090909091</v>
      </c>
      <c r="AA17" s="5">
        <f t="shared" si="6"/>
        <v>-9.090909090909093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 t="s">
        <v>62</v>
      </c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-2</v>
      </c>
      <c r="N18" s="5">
        <f t="shared" si="2"/>
        <v>0</v>
      </c>
      <c r="O18" s="10">
        <f t="shared" si="9"/>
        <v>0.18181818181818182</v>
      </c>
      <c r="P18" s="5">
        <f t="shared" si="3"/>
        <v>18.181818181818187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0.9999999999999999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2</v>
      </c>
      <c r="E19"/>
      <c r="F19"/>
      <c r="G19"/>
      <c r="H19"/>
      <c r="I19"/>
      <c r="J19" s="9">
        <f t="shared" si="0"/>
        <v>2</v>
      </c>
      <c r="K19" s="9">
        <f t="shared" si="1"/>
        <v>0</v>
      </c>
      <c r="L19" s="9">
        <f t="shared" si="7"/>
        <v>2</v>
      </c>
      <c r="M19" s="9">
        <f t="shared" si="8"/>
        <v>-2</v>
      </c>
      <c r="N19" s="5">
        <f t="shared" si="2"/>
        <v>-0.18181818181818182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>
        <v>2</v>
      </c>
      <c r="H21"/>
      <c r="I21"/>
      <c r="J21" s="9">
        <f t="shared" si="0"/>
        <v>0</v>
      </c>
      <c r="K21" s="9">
        <f t="shared" si="1"/>
        <v>-2</v>
      </c>
      <c r="L21" s="9">
        <f t="shared" si="7"/>
        <v>2</v>
      </c>
      <c r="M21" s="9">
        <f t="shared" si="8"/>
        <v>-4</v>
      </c>
      <c r="N21" s="5">
        <f t="shared" si="2"/>
        <v>0.18181818181818182</v>
      </c>
      <c r="O21" s="10">
        <f t="shared" si="9"/>
        <v>0.18181818181818182</v>
      </c>
      <c r="P21" s="5">
        <f t="shared" si="3"/>
        <v>18.181818181818187</v>
      </c>
      <c r="Q21" s="9">
        <f t="shared" si="4"/>
        <v>2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-4</v>
      </c>
      <c r="N22" s="5">
        <f t="shared" si="2"/>
        <v>0</v>
      </c>
      <c r="O22" s="10">
        <f t="shared" si="9"/>
        <v>0.18181818181818182</v>
      </c>
      <c r="P22" s="5">
        <f t="shared" si="3"/>
        <v>18.181818181818187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0.18181818181818182</v>
      </c>
      <c r="P23" s="5">
        <f t="shared" si="3"/>
        <v>18.181818181818187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1</v>
      </c>
      <c r="M24" s="9">
        <f t="shared" si="8"/>
        <v>-4</v>
      </c>
      <c r="N24" s="5">
        <f t="shared" si="2"/>
        <v>0.09090909090909091</v>
      </c>
      <c r="O24" s="10">
        <f t="shared" si="9"/>
        <v>0.2727272727272727</v>
      </c>
      <c r="P24" s="5">
        <f t="shared" si="3"/>
        <v>27.272727272727273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0.2727272727272727</v>
      </c>
      <c r="P25" s="5">
        <f t="shared" si="3"/>
        <v>27.272727272727273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0.2727272727272727</v>
      </c>
      <c r="P26" s="5">
        <f t="shared" si="3"/>
        <v>27.272727272727273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0.2727272727272727</v>
      </c>
      <c r="P27" s="5">
        <f t="shared" si="3"/>
        <v>27.272727272727273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0.2727272727272727</v>
      </c>
      <c r="P28" s="5">
        <f t="shared" si="3"/>
        <v>27.272727272727273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0.2727272727272727</v>
      </c>
      <c r="P29" s="5">
        <f t="shared" si="3"/>
        <v>27.272727272727273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0.2727272727272727</v>
      </c>
      <c r="P30" s="5">
        <f t="shared" si="3"/>
        <v>27.272727272727273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-4</v>
      </c>
      <c r="N31" s="5">
        <f t="shared" si="2"/>
        <v>0</v>
      </c>
      <c r="O31" s="10">
        <f t="shared" si="9"/>
        <v>0.2727272727272727</v>
      </c>
      <c r="P31" s="5">
        <f t="shared" si="3"/>
        <v>27.272727272727273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-4</v>
      </c>
      <c r="N32" s="5">
        <f t="shared" si="2"/>
        <v>0</v>
      </c>
      <c r="O32" s="10">
        <f t="shared" si="9"/>
        <v>0.2727272727272727</v>
      </c>
      <c r="P32" s="5">
        <f t="shared" si="3"/>
        <v>27.272727272727273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-4</v>
      </c>
      <c r="N33" s="5">
        <f t="shared" si="2"/>
        <v>0</v>
      </c>
      <c r="O33" s="10">
        <f t="shared" si="9"/>
        <v>0.2727272727272727</v>
      </c>
      <c r="P33" s="5">
        <f t="shared" si="3"/>
        <v>27.272727272727273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-4</v>
      </c>
      <c r="N34" s="5">
        <f t="shared" si="2"/>
        <v>0</v>
      </c>
      <c r="O34" s="10">
        <f t="shared" si="9"/>
        <v>0.2727272727272727</v>
      </c>
      <c r="P34" s="5">
        <f t="shared" si="3"/>
        <v>27.272727272727273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-4</v>
      </c>
      <c r="N35" s="5">
        <f t="shared" si="2"/>
        <v>0</v>
      </c>
      <c r="O35" s="10">
        <f t="shared" si="9"/>
        <v>0.2727272727272727</v>
      </c>
      <c r="P35" s="5">
        <f t="shared" si="3"/>
        <v>27.272727272727273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0.2727272727272727</v>
      </c>
      <c r="P36" s="5">
        <f aca="true" t="shared" si="13" ref="P36:P67">O36*100/$N$103</f>
        <v>27.272727272727273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>
        <v>1</v>
      </c>
      <c r="E37">
        <v>1</v>
      </c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-4</v>
      </c>
      <c r="N37" s="5">
        <f t="shared" si="12"/>
        <v>-0.18181818181818182</v>
      </c>
      <c r="O37" s="10">
        <f aca="true" t="shared" si="18" ref="O37:O68">O36+N37</f>
        <v>0.09090909090909088</v>
      </c>
      <c r="P37" s="5">
        <f t="shared" si="13"/>
        <v>9.09090909090909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/>
      <c r="C38">
        <v>1</v>
      </c>
      <c r="D38" s="11"/>
      <c r="E38" s="11"/>
      <c r="F38">
        <v>1</v>
      </c>
      <c r="G38"/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0.09090909090909088</v>
      </c>
      <c r="P38" s="5">
        <f t="shared" si="13"/>
        <v>9.09090909090909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0.09090909090909088</v>
      </c>
      <c r="P39" s="5">
        <f t="shared" si="13"/>
        <v>9.09090909090909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 t="s">
        <v>59</v>
      </c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0.09090909090909088</v>
      </c>
      <c r="P40" s="5">
        <f t="shared" si="13"/>
        <v>9.09090909090909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1</v>
      </c>
      <c r="H41">
        <v>1</v>
      </c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0.09090909090909088</v>
      </c>
      <c r="P41" s="5">
        <f t="shared" si="13"/>
        <v>9.09090909090909</v>
      </c>
      <c r="Q41" s="9">
        <f t="shared" si="14"/>
        <v>1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0.09090909090909088</v>
      </c>
      <c r="P42" s="5">
        <f t="shared" si="13"/>
        <v>9.09090909090909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16"/>
        <v>2</v>
      </c>
      <c r="M43" s="9">
        <f t="shared" si="17"/>
        <v>-2</v>
      </c>
      <c r="N43" s="5">
        <f t="shared" si="12"/>
        <v>-0.09090909090909091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-2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-2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-2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2</v>
      </c>
      <c r="D47"/>
      <c r="E47"/>
      <c r="F47">
        <v>2</v>
      </c>
      <c r="G47"/>
      <c r="H47"/>
      <c r="I47"/>
      <c r="J47" s="9">
        <f t="shared" si="10"/>
        <v>-2</v>
      </c>
      <c r="K47" s="9">
        <f t="shared" si="11"/>
        <v>-2</v>
      </c>
      <c r="L47" s="9">
        <f t="shared" si="16"/>
        <v>0</v>
      </c>
      <c r="M47" s="9">
        <f t="shared" si="17"/>
        <v>-4</v>
      </c>
      <c r="N47" s="5">
        <f t="shared" si="12"/>
        <v>0.36363636363636365</v>
      </c>
      <c r="O47" s="10">
        <f t="shared" si="18"/>
        <v>0.36363636363636365</v>
      </c>
      <c r="P47" s="5">
        <f t="shared" si="13"/>
        <v>36.363636363636374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-4</v>
      </c>
      <c r="N48" s="5">
        <f t="shared" si="12"/>
        <v>0</v>
      </c>
      <c r="O48" s="10">
        <f t="shared" si="18"/>
        <v>0.36363636363636365</v>
      </c>
      <c r="P48" s="5">
        <f t="shared" si="13"/>
        <v>36.363636363636374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-4</v>
      </c>
      <c r="N49" s="5">
        <f t="shared" si="12"/>
        <v>0</v>
      </c>
      <c r="O49" s="10">
        <f t="shared" si="18"/>
        <v>0.36363636363636365</v>
      </c>
      <c r="P49" s="5">
        <f t="shared" si="13"/>
        <v>36.363636363636374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-4</v>
      </c>
      <c r="N50" s="5">
        <f t="shared" si="12"/>
        <v>0</v>
      </c>
      <c r="O50" s="10">
        <f t="shared" si="18"/>
        <v>0.36363636363636365</v>
      </c>
      <c r="P50" s="5">
        <f t="shared" si="13"/>
        <v>36.363636363636374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-4</v>
      </c>
      <c r="N51" s="5">
        <f t="shared" si="12"/>
        <v>0</v>
      </c>
      <c r="O51" s="10">
        <f t="shared" si="18"/>
        <v>0.36363636363636365</v>
      </c>
      <c r="P51" s="5">
        <f t="shared" si="13"/>
        <v>36.363636363636374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>
        <v>2</v>
      </c>
      <c r="G52"/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0</v>
      </c>
      <c r="M52" s="9">
        <f t="shared" si="17"/>
        <v>-6</v>
      </c>
      <c r="N52" s="5">
        <f t="shared" si="12"/>
        <v>0.18181818181818182</v>
      </c>
      <c r="O52" s="10">
        <f t="shared" si="18"/>
        <v>0.5454545454545454</v>
      </c>
      <c r="P52" s="5">
        <f t="shared" si="13"/>
        <v>54.54545454545455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-6</v>
      </c>
      <c r="N53" s="5">
        <f t="shared" si="12"/>
        <v>0</v>
      </c>
      <c r="O53" s="10">
        <f t="shared" si="18"/>
        <v>0.5454545454545454</v>
      </c>
      <c r="P53" s="5">
        <f t="shared" si="13"/>
        <v>54.54545454545455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-6</v>
      </c>
      <c r="N54" s="5">
        <f t="shared" si="12"/>
        <v>0</v>
      </c>
      <c r="O54" s="10">
        <f t="shared" si="18"/>
        <v>0.5454545454545454</v>
      </c>
      <c r="P54" s="5">
        <f t="shared" si="13"/>
        <v>54.54545454545455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>
        <v>1</v>
      </c>
      <c r="G55"/>
      <c r="H55"/>
      <c r="I55"/>
      <c r="J55" s="9">
        <f t="shared" si="10"/>
        <v>1</v>
      </c>
      <c r="K55" s="9">
        <f t="shared" si="11"/>
        <v>-1</v>
      </c>
      <c r="L55" s="9">
        <f t="shared" si="16"/>
        <v>1</v>
      </c>
      <c r="M55" s="9">
        <f t="shared" si="17"/>
        <v>-7</v>
      </c>
      <c r="N55" s="5">
        <f t="shared" si="12"/>
        <v>0</v>
      </c>
      <c r="O55" s="10">
        <f t="shared" si="18"/>
        <v>0.5454545454545454</v>
      </c>
      <c r="P55" s="5">
        <f t="shared" si="13"/>
        <v>54.54545454545455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</v>
      </c>
      <c r="M56" s="9">
        <f t="shared" si="17"/>
        <v>-7</v>
      </c>
      <c r="N56" s="5">
        <f t="shared" si="12"/>
        <v>0</v>
      </c>
      <c r="O56" s="10">
        <f t="shared" si="18"/>
        <v>0.5454545454545454</v>
      </c>
      <c r="P56" s="5">
        <f t="shared" si="13"/>
        <v>54.54545454545455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0</v>
      </c>
      <c r="M57" s="9">
        <f t="shared" si="17"/>
        <v>-7</v>
      </c>
      <c r="N57" s="5">
        <f t="shared" si="12"/>
        <v>0.09090909090909091</v>
      </c>
      <c r="O57" s="10">
        <f t="shared" si="18"/>
        <v>0.6363636363636364</v>
      </c>
      <c r="P57" s="5">
        <f t="shared" si="13"/>
        <v>63.63636363636364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-7</v>
      </c>
      <c r="N58" s="5">
        <f t="shared" si="12"/>
        <v>0</v>
      </c>
      <c r="O58" s="10">
        <f t="shared" si="18"/>
        <v>0.6363636363636364</v>
      </c>
      <c r="P58" s="5">
        <f t="shared" si="13"/>
        <v>63.63636363636364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 t="s">
        <v>62</v>
      </c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0</v>
      </c>
      <c r="M59" s="9">
        <f t="shared" si="17"/>
        <v>-8</v>
      </c>
      <c r="N59" s="5">
        <f t="shared" si="12"/>
        <v>0.09090909090909091</v>
      </c>
      <c r="O59" s="10">
        <f t="shared" si="18"/>
        <v>0.7272727272727273</v>
      </c>
      <c r="P59" s="5">
        <f t="shared" si="13"/>
        <v>72.72727272727275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-8</v>
      </c>
      <c r="N60" s="5">
        <f t="shared" si="12"/>
        <v>0</v>
      </c>
      <c r="O60" s="10">
        <f t="shared" si="18"/>
        <v>0.7272727272727273</v>
      </c>
      <c r="P60" s="5">
        <f t="shared" si="13"/>
        <v>72.72727272727275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0</v>
      </c>
      <c r="M61" s="9">
        <f t="shared" si="17"/>
        <v>-9</v>
      </c>
      <c r="N61" s="5">
        <f t="shared" si="12"/>
        <v>0.09090909090909091</v>
      </c>
      <c r="O61" s="10">
        <f t="shared" si="18"/>
        <v>0.8181818181818182</v>
      </c>
      <c r="P61" s="5">
        <f t="shared" si="13"/>
        <v>81.81818181818184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-9</v>
      </c>
      <c r="N62" s="5">
        <f t="shared" si="12"/>
        <v>0</v>
      </c>
      <c r="O62" s="10">
        <f t="shared" si="18"/>
        <v>0.8181818181818182</v>
      </c>
      <c r="P62" s="5">
        <f t="shared" si="13"/>
        <v>81.81818181818184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-9</v>
      </c>
      <c r="N63" s="5">
        <f t="shared" si="12"/>
        <v>0</v>
      </c>
      <c r="O63" s="10">
        <f t="shared" si="18"/>
        <v>0.8181818181818182</v>
      </c>
      <c r="P63" s="5">
        <f t="shared" si="13"/>
        <v>81.81818181818184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0</v>
      </c>
      <c r="M64" s="9">
        <f t="shared" si="17"/>
        <v>-10</v>
      </c>
      <c r="N64" s="5">
        <f t="shared" si="12"/>
        <v>0.09090909090909091</v>
      </c>
      <c r="O64" s="10">
        <f t="shared" si="18"/>
        <v>0.9090909090909092</v>
      </c>
      <c r="P64" s="5">
        <f t="shared" si="13"/>
        <v>90.90909090909093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-10</v>
      </c>
      <c r="N65" s="5">
        <f t="shared" si="12"/>
        <v>0</v>
      </c>
      <c r="O65" s="10">
        <f t="shared" si="18"/>
        <v>0.9090909090909092</v>
      </c>
      <c r="P65" s="5">
        <f t="shared" si="13"/>
        <v>90.90909090909093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-10</v>
      </c>
      <c r="N66" s="5">
        <f t="shared" si="12"/>
        <v>0</v>
      </c>
      <c r="O66" s="10">
        <f t="shared" si="18"/>
        <v>0.9090909090909092</v>
      </c>
      <c r="P66" s="5">
        <f t="shared" si="13"/>
        <v>90.90909090909093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-10</v>
      </c>
      <c r="N67" s="5">
        <f t="shared" si="12"/>
        <v>0</v>
      </c>
      <c r="O67" s="10">
        <f t="shared" si="18"/>
        <v>0.9090909090909092</v>
      </c>
      <c r="P67" s="5">
        <f t="shared" si="13"/>
        <v>90.90909090909093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-10</v>
      </c>
      <c r="N68" s="5">
        <f aca="true" t="shared" si="21" ref="N68:N101">(+J68+K68)*($J$103/($J$103+$K$103))</f>
        <v>0</v>
      </c>
      <c r="O68" s="10">
        <f t="shared" si="18"/>
        <v>0.9090909090909092</v>
      </c>
      <c r="P68" s="5">
        <f aca="true" t="shared" si="22" ref="P68:P99">O68*100/$N$103</f>
        <v>90.90909090909093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-10</v>
      </c>
      <c r="N69" s="5">
        <f t="shared" si="21"/>
        <v>-0.09090909090909091</v>
      </c>
      <c r="O69" s="10">
        <f aca="true" t="shared" si="27" ref="O69:O100">O68+N69</f>
        <v>0.8181818181818182</v>
      </c>
      <c r="P69" s="5">
        <f t="shared" si="22"/>
        <v>81.81818181818184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-10</v>
      </c>
      <c r="N70" s="5">
        <f t="shared" si="21"/>
        <v>0</v>
      </c>
      <c r="O70" s="10">
        <f t="shared" si="27"/>
        <v>0.8181818181818182</v>
      </c>
      <c r="P70" s="5">
        <f t="shared" si="22"/>
        <v>81.81818181818184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>
        <v>1</v>
      </c>
      <c r="J71" s="9">
        <f t="shared" si="19"/>
        <v>0</v>
      </c>
      <c r="K71" s="9">
        <f t="shared" si="20"/>
        <v>1</v>
      </c>
      <c r="L71" s="9">
        <f t="shared" si="25"/>
        <v>1</v>
      </c>
      <c r="M71" s="9">
        <f t="shared" si="26"/>
        <v>-9</v>
      </c>
      <c r="N71" s="5">
        <f t="shared" si="21"/>
        <v>-0.09090909090909091</v>
      </c>
      <c r="O71" s="10">
        <f t="shared" si="27"/>
        <v>0.7272727272727273</v>
      </c>
      <c r="P71" s="5">
        <f t="shared" si="22"/>
        <v>72.72727272727275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-9</v>
      </c>
      <c r="N72" s="5">
        <f t="shared" si="21"/>
        <v>0</v>
      </c>
      <c r="O72" s="10">
        <f t="shared" si="27"/>
        <v>0.7272727272727273</v>
      </c>
      <c r="P72" s="5">
        <f t="shared" si="22"/>
        <v>72.72727272727275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1</v>
      </c>
      <c r="C73"/>
      <c r="D73"/>
      <c r="E73" s="11"/>
      <c r="F73">
        <v>1</v>
      </c>
      <c r="G73">
        <v>1</v>
      </c>
      <c r="H73"/>
      <c r="I73" s="11"/>
      <c r="J73" s="9">
        <f t="shared" si="19"/>
        <v>-1</v>
      </c>
      <c r="K73" s="9">
        <f t="shared" si="20"/>
        <v>-2</v>
      </c>
      <c r="L73" s="9">
        <f t="shared" si="25"/>
        <v>0</v>
      </c>
      <c r="M73" s="9">
        <f t="shared" si="26"/>
        <v>-11</v>
      </c>
      <c r="N73" s="5">
        <f t="shared" si="21"/>
        <v>0.2727272727272727</v>
      </c>
      <c r="O73" s="10">
        <f t="shared" si="27"/>
        <v>1</v>
      </c>
      <c r="P73" s="5">
        <f t="shared" si="22"/>
        <v>100.00000000000001</v>
      </c>
      <c r="Q73" s="9">
        <f t="shared" si="23"/>
        <v>3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-11</v>
      </c>
      <c r="N74" s="5">
        <f t="shared" si="21"/>
        <v>0</v>
      </c>
      <c r="O74" s="10">
        <f t="shared" si="27"/>
        <v>1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>
        <v>2</v>
      </c>
      <c r="C75"/>
      <c r="D75">
        <v>2</v>
      </c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0</v>
      </c>
      <c r="M75" s="9">
        <f t="shared" si="26"/>
        <v>-12</v>
      </c>
      <c r="N75" s="5">
        <f t="shared" si="21"/>
        <v>0.09090909090909091</v>
      </c>
      <c r="O75" s="10">
        <f t="shared" si="27"/>
        <v>1.0909090909090908</v>
      </c>
      <c r="P75" s="5">
        <f t="shared" si="22"/>
        <v>109.0909090909091</v>
      </c>
      <c r="Q75" s="9">
        <f t="shared" si="23"/>
        <v>3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-12</v>
      </c>
      <c r="N76" s="5">
        <f t="shared" si="21"/>
        <v>0</v>
      </c>
      <c r="O76" s="10">
        <f t="shared" si="27"/>
        <v>1.0909090909090908</v>
      </c>
      <c r="P76" s="5">
        <f t="shared" si="22"/>
        <v>109.0909090909091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-12</v>
      </c>
      <c r="N77" s="5">
        <f t="shared" si="21"/>
        <v>0</v>
      </c>
      <c r="O77" s="10">
        <f t="shared" si="27"/>
        <v>1.0909090909090908</v>
      </c>
      <c r="P77" s="5">
        <f t="shared" si="22"/>
        <v>109.0909090909091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2</v>
      </c>
      <c r="E78"/>
      <c r="F78"/>
      <c r="G78" s="11">
        <v>1</v>
      </c>
      <c r="H78" s="11">
        <v>1</v>
      </c>
      <c r="I78">
        <v>1</v>
      </c>
      <c r="J78" s="9">
        <f t="shared" si="19"/>
        <v>2</v>
      </c>
      <c r="K78" s="9">
        <f t="shared" si="20"/>
        <v>1</v>
      </c>
      <c r="L78" s="9">
        <f t="shared" si="25"/>
        <v>2</v>
      </c>
      <c r="M78" s="9">
        <f t="shared" si="26"/>
        <v>-11</v>
      </c>
      <c r="N78" s="5">
        <f t="shared" si="21"/>
        <v>-0.2727272727272727</v>
      </c>
      <c r="O78" s="10">
        <f t="shared" si="27"/>
        <v>0.8181818181818181</v>
      </c>
      <c r="P78" s="5">
        <f t="shared" si="22"/>
        <v>81.81818181818183</v>
      </c>
      <c r="Q78" s="9">
        <f t="shared" si="23"/>
        <v>1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-11</v>
      </c>
      <c r="N79" s="5">
        <f t="shared" si="21"/>
        <v>0</v>
      </c>
      <c r="O79" s="10">
        <f t="shared" si="27"/>
        <v>0.8181818181818181</v>
      </c>
      <c r="P79" s="5">
        <f t="shared" si="22"/>
        <v>81.81818181818183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>
        <v>1</v>
      </c>
      <c r="G80"/>
      <c r="H80"/>
      <c r="I80"/>
      <c r="J80" s="9">
        <f t="shared" si="19"/>
        <v>0</v>
      </c>
      <c r="K80" s="9">
        <f t="shared" si="20"/>
        <v>-1</v>
      </c>
      <c r="L80" s="9">
        <f t="shared" si="25"/>
        <v>2</v>
      </c>
      <c r="M80" s="9">
        <f t="shared" si="26"/>
        <v>-12</v>
      </c>
      <c r="N80" s="5">
        <f t="shared" si="21"/>
        <v>0.09090909090909091</v>
      </c>
      <c r="O80" s="10">
        <f t="shared" si="27"/>
        <v>0.9090909090909091</v>
      </c>
      <c r="P80" s="5">
        <f t="shared" si="22"/>
        <v>90.90909090909092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-12</v>
      </c>
      <c r="N81" s="5">
        <f t="shared" si="21"/>
        <v>0</v>
      </c>
      <c r="O81" s="10">
        <f t="shared" si="27"/>
        <v>0.9090909090909091</v>
      </c>
      <c r="P81" s="5">
        <f t="shared" si="22"/>
        <v>90.90909090909092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-12</v>
      </c>
      <c r="N82" s="5">
        <f t="shared" si="21"/>
        <v>0</v>
      </c>
      <c r="O82" s="10">
        <f t="shared" si="27"/>
        <v>0.9090909090909091</v>
      </c>
      <c r="P82" s="5">
        <f t="shared" si="22"/>
        <v>90.90909090909092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-12</v>
      </c>
      <c r="N83" s="5">
        <f t="shared" si="21"/>
        <v>0</v>
      </c>
      <c r="O83" s="10">
        <f t="shared" si="27"/>
        <v>0.9090909090909091</v>
      </c>
      <c r="P83" s="5">
        <f t="shared" si="22"/>
        <v>90.90909090909092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-12</v>
      </c>
      <c r="N84" s="5">
        <f t="shared" si="21"/>
        <v>0</v>
      </c>
      <c r="O84" s="10">
        <f t="shared" si="27"/>
        <v>0.9090909090909091</v>
      </c>
      <c r="P84" s="5">
        <f t="shared" si="22"/>
        <v>90.90909090909092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1</v>
      </c>
      <c r="C85"/>
      <c r="D85"/>
      <c r="E85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t="shared" si="25"/>
        <v>1</v>
      </c>
      <c r="M85" s="9">
        <f t="shared" si="26"/>
        <v>-12</v>
      </c>
      <c r="N85" s="5">
        <f t="shared" si="21"/>
        <v>0.09090909090909091</v>
      </c>
      <c r="O85" s="10">
        <f t="shared" si="27"/>
        <v>1</v>
      </c>
      <c r="P85" s="5">
        <f t="shared" si="22"/>
        <v>100.00000000000001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-12</v>
      </c>
      <c r="N86" s="5">
        <f t="shared" si="21"/>
        <v>0</v>
      </c>
      <c r="O86" s="10">
        <f t="shared" si="27"/>
        <v>1</v>
      </c>
      <c r="P86" s="5">
        <f t="shared" si="22"/>
        <v>100.00000000000001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-12</v>
      </c>
      <c r="N87" s="5">
        <f t="shared" si="21"/>
        <v>0</v>
      </c>
      <c r="O87" s="10">
        <f t="shared" si="27"/>
        <v>1</v>
      </c>
      <c r="P87" s="5">
        <f t="shared" si="22"/>
        <v>100.00000000000001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>
        <v>1</v>
      </c>
      <c r="D88"/>
      <c r="E88"/>
      <c r="F88"/>
      <c r="G88"/>
      <c r="H88">
        <v>1</v>
      </c>
      <c r="I88">
        <v>1</v>
      </c>
      <c r="J88" s="9">
        <f t="shared" si="19"/>
        <v>-1</v>
      </c>
      <c r="K88" s="9">
        <f t="shared" si="20"/>
        <v>2</v>
      </c>
      <c r="L88" s="9">
        <f t="shared" si="25"/>
        <v>0</v>
      </c>
      <c r="M88" s="9">
        <f t="shared" si="26"/>
        <v>-10</v>
      </c>
      <c r="N88" s="5">
        <f t="shared" si="21"/>
        <v>-0.09090909090909091</v>
      </c>
      <c r="O88" s="10">
        <f t="shared" si="27"/>
        <v>0.9090909090909091</v>
      </c>
      <c r="P88" s="5">
        <f t="shared" si="22"/>
        <v>90.90909090909092</v>
      </c>
      <c r="Q88" s="9">
        <f t="shared" si="23"/>
        <v>1</v>
      </c>
      <c r="R88" s="9">
        <f t="shared" si="24"/>
        <v>2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-10</v>
      </c>
      <c r="N89" s="5">
        <f t="shared" si="21"/>
        <v>0</v>
      </c>
      <c r="O89" s="10">
        <f t="shared" si="27"/>
        <v>0.9090909090909091</v>
      </c>
      <c r="P89" s="5">
        <f t="shared" si="22"/>
        <v>90.90909090909092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-10</v>
      </c>
      <c r="N90" s="5">
        <f t="shared" si="21"/>
        <v>0</v>
      </c>
      <c r="O90" s="10">
        <f t="shared" si="27"/>
        <v>0.9090909090909091</v>
      </c>
      <c r="P90" s="5">
        <f t="shared" si="22"/>
        <v>90.90909090909092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>
        <v>2</v>
      </c>
      <c r="H91">
        <v>1</v>
      </c>
      <c r="I91"/>
      <c r="J91" s="9">
        <f t="shared" si="19"/>
        <v>0</v>
      </c>
      <c r="K91" s="9">
        <f t="shared" si="20"/>
        <v>-2</v>
      </c>
      <c r="L91" s="9">
        <f t="shared" si="25"/>
        <v>0</v>
      </c>
      <c r="M91" s="9">
        <f t="shared" si="26"/>
        <v>-12</v>
      </c>
      <c r="N91" s="5">
        <f t="shared" si="21"/>
        <v>0.18181818181818182</v>
      </c>
      <c r="O91" s="10">
        <f t="shared" si="27"/>
        <v>1.0909090909090908</v>
      </c>
      <c r="P91" s="5">
        <f t="shared" si="22"/>
        <v>109.0909090909091</v>
      </c>
      <c r="Q91" s="9">
        <f t="shared" si="23"/>
        <v>3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-12</v>
      </c>
      <c r="N92" s="5">
        <f t="shared" si="21"/>
        <v>0</v>
      </c>
      <c r="O92" s="10">
        <f t="shared" si="27"/>
        <v>1.0909090909090908</v>
      </c>
      <c r="P92" s="5">
        <f t="shared" si="22"/>
        <v>109.0909090909091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-12</v>
      </c>
      <c r="N93" s="5">
        <f t="shared" si="21"/>
        <v>0</v>
      </c>
      <c r="O93" s="10">
        <f t="shared" si="27"/>
        <v>1.0909090909090908</v>
      </c>
      <c r="P93" s="5">
        <f t="shared" si="22"/>
        <v>109.0909090909091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-12</v>
      </c>
      <c r="N94" s="5">
        <f t="shared" si="21"/>
        <v>0</v>
      </c>
      <c r="O94" s="10">
        <f t="shared" si="27"/>
        <v>1.0909090909090908</v>
      </c>
      <c r="P94" s="5">
        <f t="shared" si="22"/>
        <v>109.0909090909091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-12</v>
      </c>
      <c r="N95" s="5">
        <f t="shared" si="21"/>
        <v>0</v>
      </c>
      <c r="O95" s="10">
        <f t="shared" si="27"/>
        <v>1.0909090909090908</v>
      </c>
      <c r="P95" s="5">
        <f t="shared" si="22"/>
        <v>109.0909090909091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-12</v>
      </c>
      <c r="N96" s="5">
        <f t="shared" si="21"/>
        <v>0</v>
      </c>
      <c r="O96" s="10">
        <f t="shared" si="27"/>
        <v>1.0909090909090908</v>
      </c>
      <c r="P96" s="5">
        <f t="shared" si="22"/>
        <v>109.0909090909091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/>
      <c r="H97">
        <v>1</v>
      </c>
      <c r="I97"/>
      <c r="J97" s="9">
        <f t="shared" si="19"/>
        <v>1</v>
      </c>
      <c r="K97" s="9">
        <f t="shared" si="20"/>
        <v>0</v>
      </c>
      <c r="L97" s="9">
        <f t="shared" si="25"/>
        <v>1</v>
      </c>
      <c r="M97" s="9">
        <f t="shared" si="26"/>
        <v>-12</v>
      </c>
      <c r="N97" s="5">
        <f t="shared" si="21"/>
        <v>-0.09090909090909091</v>
      </c>
      <c r="O97" s="10">
        <f t="shared" si="27"/>
        <v>0.9999999999999999</v>
      </c>
      <c r="P97" s="5">
        <f t="shared" si="22"/>
        <v>100</v>
      </c>
      <c r="Q97" s="9">
        <f t="shared" si="23"/>
        <v>1</v>
      </c>
      <c r="R97" s="9">
        <f t="shared" si="24"/>
        <v>2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-12</v>
      </c>
      <c r="N98" s="5">
        <f t="shared" si="21"/>
        <v>0</v>
      </c>
      <c r="O98" s="10">
        <f t="shared" si="27"/>
        <v>0.9999999999999999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-12</v>
      </c>
      <c r="N99" s="5">
        <f t="shared" si="21"/>
        <v>0</v>
      </c>
      <c r="O99" s="10">
        <f t="shared" si="27"/>
        <v>0.9999999999999999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-12</v>
      </c>
      <c r="N100" s="5">
        <f t="shared" si="21"/>
        <v>0</v>
      </c>
      <c r="O100" s="10">
        <f t="shared" si="27"/>
        <v>0.9999999999999999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>
        <v>1</v>
      </c>
      <c r="G101" s="11"/>
      <c r="H101" s="11">
        <v>1</v>
      </c>
      <c r="I101" s="11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-12</v>
      </c>
      <c r="N101" s="5">
        <f t="shared" si="21"/>
        <v>0</v>
      </c>
      <c r="O101" s="10">
        <f>O100+N101</f>
        <v>0.9999999999999999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G102" s="1" t="s">
        <v>59</v>
      </c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9</v>
      </c>
      <c r="D103" s="9">
        <f t="shared" si="28"/>
        <v>12</v>
      </c>
      <c r="E103" s="9">
        <f t="shared" si="28"/>
        <v>5</v>
      </c>
      <c r="F103" s="9">
        <f t="shared" si="28"/>
        <v>12</v>
      </c>
      <c r="G103" s="9">
        <f t="shared" si="28"/>
        <v>13</v>
      </c>
      <c r="H103" s="9">
        <f t="shared" si="28"/>
        <v>10</v>
      </c>
      <c r="I103" s="9">
        <f t="shared" si="28"/>
        <v>3</v>
      </c>
      <c r="J103" s="9">
        <f t="shared" si="28"/>
        <v>1</v>
      </c>
      <c r="K103" s="9">
        <f t="shared" si="28"/>
        <v>-12</v>
      </c>
      <c r="N103" s="5">
        <f>SUM(N4:N101)</f>
        <v>0.9999999999999999</v>
      </c>
      <c r="Q103" s="10">
        <f>SUM(Q4:Q101)</f>
        <v>41</v>
      </c>
      <c r="R103" s="10">
        <f>SUM(R4:R101)</f>
        <v>30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6">
      <selection activeCell="F95" sqref="F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0.6666666666666666</v>
      </c>
      <c r="AA4" s="5">
        <f aca="true" t="shared" si="6" ref="AA4:AA17">Z4*100/$Z$18</f>
        <v>16.666666666666664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19</v>
      </c>
      <c r="W5"/>
      <c r="X5"/>
      <c r="Y5" s="1" t="s">
        <v>30</v>
      </c>
      <c r="Z5" s="10">
        <f>SUM(N11:N17)</f>
        <v>0.6666666666666666</v>
      </c>
      <c r="AA5" s="5">
        <f t="shared" si="6"/>
        <v>16.666666666666664</v>
      </c>
      <c r="AB5" s="10">
        <f>SUM(Q11:Q17)+SUM(R11:R17)</f>
        <v>1</v>
      </c>
      <c r="AC5" s="10">
        <f>100*SUM(R11:R17)/AB5</f>
        <v>0</v>
      </c>
    </row>
    <row r="6" spans="1:29" ht="15">
      <c r="A6" s="12">
        <v>32749</v>
      </c>
      <c r="B6"/>
      <c r="C6">
        <v>1</v>
      </c>
      <c r="D6"/>
      <c r="E6"/>
      <c r="F6"/>
      <c r="G6"/>
      <c r="H6"/>
      <c r="I6"/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0.6666666666666666</v>
      </c>
      <c r="O6" s="10">
        <f t="shared" si="9"/>
        <v>0.6666666666666666</v>
      </c>
      <c r="P6" s="5">
        <f t="shared" si="3"/>
        <v>16.666666666666668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25</v>
      </c>
      <c r="W6"/>
      <c r="X6" s="1" t="s">
        <v>32</v>
      </c>
      <c r="Z6" s="10">
        <f>SUM(N18:N24)</f>
        <v>-0.6666666666666666</v>
      </c>
      <c r="AA6" s="5">
        <f t="shared" si="6"/>
        <v>-16.666666666666664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0.6666666666666666</v>
      </c>
      <c r="P7" s="5">
        <f t="shared" si="3"/>
        <v>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43.18181818181818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0.6666666666666666</v>
      </c>
      <c r="P8" s="5">
        <f t="shared" si="3"/>
        <v>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0.6666666666666666</v>
      </c>
      <c r="P9" s="5">
        <f t="shared" si="3"/>
        <v>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0.6666666666666666</v>
      </c>
      <c r="AA9" s="5">
        <f t="shared" si="6"/>
        <v>16.666666666666664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0.6666666666666666</v>
      </c>
      <c r="P10" s="5">
        <f t="shared" si="3"/>
        <v>16.666666666666668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-1.3333333333333333</v>
      </c>
      <c r="AA10" s="5">
        <f t="shared" si="6"/>
        <v>-33.33333333333333</v>
      </c>
      <c r="AB10" s="10">
        <f>SUM(Q46:Q52)+SUM(R46:R52)</f>
        <v>2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0.6666666666666666</v>
      </c>
      <c r="P11" s="5">
        <f t="shared" si="3"/>
        <v>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1.3333333333333333</v>
      </c>
      <c r="AA11" s="5">
        <f t="shared" si="6"/>
        <v>33.33333333333333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0.6666666666666666</v>
      </c>
      <c r="P12" s="5">
        <f t="shared" si="3"/>
        <v>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36.84210526315789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6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>
        <v>1</v>
      </c>
      <c r="H13"/>
      <c r="I13"/>
      <c r="J13" s="9">
        <f t="shared" si="0"/>
        <v>0</v>
      </c>
      <c r="K13" s="9">
        <f t="shared" si="1"/>
        <v>-1</v>
      </c>
      <c r="L13" s="9">
        <f t="shared" si="7"/>
        <v>-1</v>
      </c>
      <c r="M13" s="9">
        <f t="shared" si="8"/>
        <v>-1</v>
      </c>
      <c r="N13" s="5">
        <f t="shared" si="2"/>
        <v>0.6666666666666666</v>
      </c>
      <c r="O13" s="10">
        <f t="shared" si="9"/>
        <v>1.3333333333333333</v>
      </c>
      <c r="P13" s="5">
        <f t="shared" si="3"/>
        <v>33.333333333333336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-0.6666666666666666</v>
      </c>
      <c r="AA13" s="5">
        <f t="shared" si="6"/>
        <v>-16.666666666666664</v>
      </c>
      <c r="AB13" s="10">
        <f>SUM(Q67:Q73)+SUM(R67:R73)</f>
        <v>5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1.3333333333333333</v>
      </c>
      <c r="P14" s="5">
        <f t="shared" si="3"/>
        <v>33.333333333333336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1.3333333333333333</v>
      </c>
      <c r="P15" s="5">
        <f t="shared" si="3"/>
        <v>33.333333333333336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2</v>
      </c>
      <c r="AA15" s="5">
        <f t="shared" si="6"/>
        <v>50</v>
      </c>
      <c r="AB15" s="10">
        <f>SUM(Q81:Q87)+SUM(R81:R87)</f>
        <v>11</v>
      </c>
      <c r="AC15" s="10">
        <f>100*SUM(R81:R87)/AB15</f>
        <v>36.36363636363637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1.3333333333333333</v>
      </c>
      <c r="P16" s="5">
        <f t="shared" si="3"/>
        <v>33.333333333333336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1.3333333333333333</v>
      </c>
      <c r="AA16" s="5">
        <f t="shared" si="6"/>
        <v>33.33333333333333</v>
      </c>
      <c r="AB16" s="10">
        <f>SUM(Q88:Q94)+SUM(R88:R94)</f>
        <v>4</v>
      </c>
      <c r="AC16" s="10">
        <f>100*SUM(R88:R94)/AB16</f>
        <v>25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8"/>
        <v>-1</v>
      </c>
      <c r="N17" s="5">
        <f t="shared" si="2"/>
        <v>0</v>
      </c>
      <c r="O17" s="10">
        <f t="shared" si="9"/>
        <v>1.3333333333333333</v>
      </c>
      <c r="P17" s="5">
        <f t="shared" si="3"/>
        <v>33.333333333333336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-1</v>
      </c>
      <c r="N18" s="5">
        <f t="shared" si="2"/>
        <v>0</v>
      </c>
      <c r="O18" s="10">
        <f t="shared" si="9"/>
        <v>1.3333333333333333</v>
      </c>
      <c r="P18" s="5">
        <f t="shared" si="3"/>
        <v>33.333333333333336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4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-1</v>
      </c>
      <c r="N19" s="5">
        <f t="shared" si="2"/>
        <v>0</v>
      </c>
      <c r="O19" s="10">
        <f t="shared" si="9"/>
        <v>1.3333333333333333</v>
      </c>
      <c r="P19" s="5">
        <f t="shared" si="3"/>
        <v>33.333333333333336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-1</v>
      </c>
      <c r="M20" s="9">
        <f t="shared" si="8"/>
        <v>-1</v>
      </c>
      <c r="N20" s="5">
        <f t="shared" si="2"/>
        <v>0</v>
      </c>
      <c r="O20" s="10">
        <f t="shared" si="9"/>
        <v>1.3333333333333333</v>
      </c>
      <c r="P20" s="5">
        <f t="shared" si="3"/>
        <v>33.333333333333336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-1</v>
      </c>
      <c r="N21" s="5">
        <f t="shared" si="2"/>
        <v>0</v>
      </c>
      <c r="O21" s="10">
        <f t="shared" si="9"/>
        <v>1.3333333333333333</v>
      </c>
      <c r="P21" s="5">
        <f t="shared" si="3"/>
        <v>33.333333333333336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-0.6666666666666666</v>
      </c>
      <c r="O22" s="10">
        <f t="shared" si="9"/>
        <v>0.6666666666666666</v>
      </c>
      <c r="P22" s="5">
        <f t="shared" si="3"/>
        <v>16.666666666666668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0">
        <f t="shared" si="9"/>
        <v>0.6666666666666666</v>
      </c>
      <c r="P23" s="5">
        <f t="shared" si="3"/>
        <v>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0.6666666666666666</v>
      </c>
      <c r="P24" s="5">
        <f t="shared" si="3"/>
        <v>16.666666666666668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0.6666666666666666</v>
      </c>
      <c r="P25" s="5">
        <f t="shared" si="3"/>
        <v>16.666666666666668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 t="s">
        <v>59</v>
      </c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0">
        <f t="shared" si="9"/>
        <v>0.6666666666666666</v>
      </c>
      <c r="P26" s="5">
        <f t="shared" si="3"/>
        <v>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-0.6666666666666666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>
        <v>1</v>
      </c>
      <c r="H29"/>
      <c r="I29"/>
      <c r="J29" s="9">
        <f t="shared" si="0"/>
        <v>0</v>
      </c>
      <c r="K29" s="9">
        <f t="shared" si="1"/>
        <v>-1</v>
      </c>
      <c r="L29" s="9">
        <f t="shared" si="7"/>
        <v>1</v>
      </c>
      <c r="M29" s="9">
        <f t="shared" si="8"/>
        <v>-2</v>
      </c>
      <c r="N29" s="5">
        <f t="shared" si="2"/>
        <v>0.6666666666666666</v>
      </c>
      <c r="O29" s="10">
        <f t="shared" si="9"/>
        <v>0.6666666666666666</v>
      </c>
      <c r="P29" s="5">
        <f t="shared" si="3"/>
        <v>16.666666666666668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-2</v>
      </c>
      <c r="N30" s="5">
        <f t="shared" si="2"/>
        <v>0</v>
      </c>
      <c r="O30" s="10">
        <f t="shared" si="9"/>
        <v>0.6666666666666666</v>
      </c>
      <c r="P30" s="5">
        <f t="shared" si="3"/>
        <v>16.666666666666668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-2</v>
      </c>
      <c r="N31" s="5">
        <f t="shared" si="2"/>
        <v>0</v>
      </c>
      <c r="O31" s="10">
        <f t="shared" si="9"/>
        <v>0.6666666666666666</v>
      </c>
      <c r="P31" s="5">
        <f t="shared" si="3"/>
        <v>16.666666666666668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-2</v>
      </c>
      <c r="N32" s="5">
        <f t="shared" si="2"/>
        <v>0</v>
      </c>
      <c r="O32" s="10">
        <f t="shared" si="9"/>
        <v>0.6666666666666666</v>
      </c>
      <c r="P32" s="5">
        <f t="shared" si="3"/>
        <v>16.666666666666668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-2</v>
      </c>
      <c r="N33" s="5">
        <f t="shared" si="2"/>
        <v>0</v>
      </c>
      <c r="O33" s="10">
        <f t="shared" si="9"/>
        <v>0.6666666666666666</v>
      </c>
      <c r="P33" s="5">
        <f t="shared" si="3"/>
        <v>16.666666666666668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1</v>
      </c>
      <c r="E34" s="11"/>
      <c r="F34">
        <v>1</v>
      </c>
      <c r="G34"/>
      <c r="H34" s="11"/>
      <c r="I34" s="11"/>
      <c r="J34" s="9">
        <f t="shared" si="0"/>
        <v>0</v>
      </c>
      <c r="K34" s="9">
        <f t="shared" si="1"/>
        <v>-1</v>
      </c>
      <c r="L34" s="9">
        <f t="shared" si="7"/>
        <v>1</v>
      </c>
      <c r="M34" s="9">
        <f t="shared" si="8"/>
        <v>-3</v>
      </c>
      <c r="N34" s="5">
        <f t="shared" si="2"/>
        <v>0.6666666666666666</v>
      </c>
      <c r="O34" s="10">
        <f t="shared" si="9"/>
        <v>1.3333333333333333</v>
      </c>
      <c r="P34" s="5">
        <f t="shared" si="3"/>
        <v>33.333333333333336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-3</v>
      </c>
      <c r="N35" s="5">
        <f t="shared" si="2"/>
        <v>0</v>
      </c>
      <c r="O35" s="10">
        <f t="shared" si="9"/>
        <v>1.3333333333333333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-3</v>
      </c>
      <c r="N36" s="5">
        <f aca="true" t="shared" si="12" ref="N36:N67">(+J36+K36)*($J$103/($J$103+$K$103))</f>
        <v>-0.6666666666666666</v>
      </c>
      <c r="O36" s="10">
        <f t="shared" si="9"/>
        <v>0.6666666666666666</v>
      </c>
      <c r="P36" s="5">
        <f aca="true" t="shared" si="13" ref="P36:P67">O36*100/$N$103</f>
        <v>16.666666666666668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0.6666666666666666</v>
      </c>
      <c r="P37" s="5">
        <f t="shared" si="13"/>
        <v>16.666666666666668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0.6666666666666666</v>
      </c>
      <c r="P38" s="5">
        <f t="shared" si="13"/>
        <v>16.666666666666668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 t="s">
        <v>62</v>
      </c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0.6666666666666666</v>
      </c>
      <c r="P39" s="5">
        <f t="shared" si="13"/>
        <v>16.666666666666668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0.6666666666666666</v>
      </c>
      <c r="P40" s="5">
        <f t="shared" si="13"/>
        <v>16.666666666666668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0.6666666666666666</v>
      </c>
      <c r="P41" s="5">
        <f t="shared" si="13"/>
        <v>16.666666666666668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0.6666666666666666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2</v>
      </c>
      <c r="M43" s="9">
        <f t="shared" si="17"/>
        <v>-4</v>
      </c>
      <c r="N43" s="5">
        <f t="shared" si="12"/>
        <v>0.6666666666666666</v>
      </c>
      <c r="O43" s="10">
        <f t="shared" si="18"/>
        <v>1.3333333333333333</v>
      </c>
      <c r="P43" s="5">
        <f t="shared" si="13"/>
        <v>33.333333333333336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-4</v>
      </c>
      <c r="N44" s="5">
        <f t="shared" si="12"/>
        <v>0</v>
      </c>
      <c r="O44" s="10">
        <f t="shared" si="18"/>
        <v>1.3333333333333333</v>
      </c>
      <c r="P44" s="5">
        <f t="shared" si="13"/>
        <v>33.333333333333336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-4</v>
      </c>
      <c r="N45" s="5">
        <f t="shared" si="12"/>
        <v>0</v>
      </c>
      <c r="O45" s="10">
        <f t="shared" si="18"/>
        <v>1.3333333333333333</v>
      </c>
      <c r="P45" s="5">
        <f t="shared" si="13"/>
        <v>33.333333333333336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-4</v>
      </c>
      <c r="N46" s="5">
        <f t="shared" si="12"/>
        <v>0</v>
      </c>
      <c r="O46" s="10">
        <f t="shared" si="18"/>
        <v>1.3333333333333333</v>
      </c>
      <c r="P46" s="5">
        <f t="shared" si="13"/>
        <v>33.333333333333336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</v>
      </c>
      <c r="M47" s="9">
        <f t="shared" si="17"/>
        <v>-4</v>
      </c>
      <c r="N47" s="5">
        <f t="shared" si="12"/>
        <v>0</v>
      </c>
      <c r="O47" s="10">
        <f t="shared" si="18"/>
        <v>1.3333333333333333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3</v>
      </c>
      <c r="M48" s="9">
        <f t="shared" si="17"/>
        <v>-4</v>
      </c>
      <c r="N48" s="5">
        <f t="shared" si="12"/>
        <v>-0.6666666666666666</v>
      </c>
      <c r="O48" s="10">
        <f t="shared" si="18"/>
        <v>0.6666666666666666</v>
      </c>
      <c r="P48" s="5">
        <f t="shared" si="13"/>
        <v>16.666666666666668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-4</v>
      </c>
      <c r="N49" s="5">
        <f t="shared" si="12"/>
        <v>0</v>
      </c>
      <c r="O49" s="10">
        <f t="shared" si="18"/>
        <v>0.6666666666666666</v>
      </c>
      <c r="P49" s="5">
        <f t="shared" si="13"/>
        <v>16.666666666666668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-4</v>
      </c>
      <c r="N50" s="5">
        <f t="shared" si="12"/>
        <v>0</v>
      </c>
      <c r="O50" s="10">
        <f t="shared" si="18"/>
        <v>0.6666666666666666</v>
      </c>
      <c r="P50" s="5">
        <f t="shared" si="13"/>
        <v>16.666666666666668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-4</v>
      </c>
      <c r="N51" s="5">
        <f t="shared" si="12"/>
        <v>0</v>
      </c>
      <c r="O51" s="10">
        <f t="shared" si="18"/>
        <v>0.6666666666666666</v>
      </c>
      <c r="P51" s="5">
        <f t="shared" si="13"/>
        <v>16.666666666666668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4</v>
      </c>
      <c r="M52" s="9">
        <f t="shared" si="17"/>
        <v>-4</v>
      </c>
      <c r="N52" s="5">
        <f t="shared" si="12"/>
        <v>-0.6666666666666666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-4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-4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-4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-4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-4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1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4</v>
      </c>
      <c r="M58" s="9">
        <f t="shared" si="17"/>
        <v>-4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2</v>
      </c>
      <c r="C59"/>
      <c r="D59"/>
      <c r="E59"/>
      <c r="F59"/>
      <c r="G59"/>
      <c r="H59"/>
      <c r="I59"/>
      <c r="J59" s="9">
        <f t="shared" si="10"/>
        <v>-2</v>
      </c>
      <c r="K59" s="9">
        <f t="shared" si="11"/>
        <v>0</v>
      </c>
      <c r="L59" s="9">
        <f t="shared" si="16"/>
        <v>2</v>
      </c>
      <c r="M59" s="9">
        <f t="shared" si="17"/>
        <v>-4</v>
      </c>
      <c r="N59" s="5">
        <f t="shared" si="12"/>
        <v>1.3333333333333333</v>
      </c>
      <c r="O59" s="10">
        <f t="shared" si="18"/>
        <v>1.3333333333333333</v>
      </c>
      <c r="P59" s="5">
        <f t="shared" si="13"/>
        <v>33.333333333333336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-4</v>
      </c>
      <c r="N60" s="5">
        <f t="shared" si="12"/>
        <v>0</v>
      </c>
      <c r="O60" s="10">
        <f t="shared" si="18"/>
        <v>1.3333333333333333</v>
      </c>
      <c r="P60" s="5">
        <f t="shared" si="13"/>
        <v>33.333333333333336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-4</v>
      </c>
      <c r="N61" s="5">
        <f t="shared" si="12"/>
        <v>0</v>
      </c>
      <c r="O61" s="10">
        <f t="shared" si="18"/>
        <v>1.3333333333333333</v>
      </c>
      <c r="P61" s="5">
        <f t="shared" si="13"/>
        <v>33.333333333333336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/>
      <c r="G62"/>
      <c r="H62"/>
      <c r="I62"/>
      <c r="J62" s="9">
        <f t="shared" si="10"/>
        <v>-2</v>
      </c>
      <c r="K62" s="9">
        <f t="shared" si="11"/>
        <v>0</v>
      </c>
      <c r="L62" s="9">
        <f t="shared" si="16"/>
        <v>0</v>
      </c>
      <c r="M62" s="9">
        <f t="shared" si="17"/>
        <v>-4</v>
      </c>
      <c r="N62" s="5">
        <f t="shared" si="12"/>
        <v>1.3333333333333333</v>
      </c>
      <c r="O62" s="10">
        <f t="shared" si="18"/>
        <v>2.6666666666666665</v>
      </c>
      <c r="P62" s="5">
        <f t="shared" si="13"/>
        <v>66.66666666666667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-4</v>
      </c>
      <c r="N63" s="5">
        <f t="shared" si="12"/>
        <v>0</v>
      </c>
      <c r="O63" s="10">
        <f t="shared" si="18"/>
        <v>2.6666666666666665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-4</v>
      </c>
      <c r="N64" s="5">
        <f t="shared" si="12"/>
        <v>0</v>
      </c>
      <c r="O64" s="10">
        <f t="shared" si="18"/>
        <v>2.6666666666666665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-4</v>
      </c>
      <c r="N65" s="5">
        <f t="shared" si="12"/>
        <v>0</v>
      </c>
      <c r="O65" s="10">
        <f t="shared" si="18"/>
        <v>2.6666666666666665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/>
      <c r="H66" s="11">
        <v>1</v>
      </c>
      <c r="I66" s="11"/>
      <c r="J66" s="9">
        <f t="shared" si="10"/>
        <v>1</v>
      </c>
      <c r="K66" s="9">
        <f t="shared" si="11"/>
        <v>1</v>
      </c>
      <c r="L66" s="9">
        <f t="shared" si="16"/>
        <v>1</v>
      </c>
      <c r="M66" s="9">
        <f t="shared" si="17"/>
        <v>-3</v>
      </c>
      <c r="N66" s="5">
        <f t="shared" si="12"/>
        <v>-1.3333333333333333</v>
      </c>
      <c r="O66" s="10">
        <f t="shared" si="18"/>
        <v>1.3333333333333333</v>
      </c>
      <c r="P66" s="5">
        <f t="shared" si="13"/>
        <v>33.333333333333336</v>
      </c>
      <c r="Q66" s="9">
        <f t="shared" si="14"/>
        <v>1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-3</v>
      </c>
      <c r="N67" s="5">
        <f t="shared" si="12"/>
        <v>0</v>
      </c>
      <c r="O67" s="10">
        <f t="shared" si="18"/>
        <v>1.3333333333333333</v>
      </c>
      <c r="P67" s="5">
        <f t="shared" si="13"/>
        <v>33.333333333333336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-3</v>
      </c>
      <c r="N68" s="5">
        <f aca="true" t="shared" si="21" ref="N68:N101">(+J68+K68)*($J$103/($J$103+$K$103))</f>
        <v>0</v>
      </c>
      <c r="O68" s="10">
        <f t="shared" si="18"/>
        <v>1.3333333333333333</v>
      </c>
      <c r="P68" s="5">
        <f aca="true" t="shared" si="22" ref="P68:P99">O68*100/$N$103</f>
        <v>33.333333333333336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-3</v>
      </c>
      <c r="N69" s="5">
        <f t="shared" si="21"/>
        <v>-0.6666666666666666</v>
      </c>
      <c r="O69" s="10">
        <f aca="true" t="shared" si="27" ref="O69:O100">O68+N69</f>
        <v>0.6666666666666666</v>
      </c>
      <c r="P69" s="5">
        <f t="shared" si="22"/>
        <v>16.666666666666668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-3</v>
      </c>
      <c r="N70" s="5">
        <f t="shared" si="21"/>
        <v>0</v>
      </c>
      <c r="O70" s="10">
        <f t="shared" si="27"/>
        <v>0.6666666666666666</v>
      </c>
      <c r="P70" s="5">
        <f t="shared" si="22"/>
        <v>16.666666666666668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-3</v>
      </c>
      <c r="N71" s="5">
        <f t="shared" si="21"/>
        <v>0</v>
      </c>
      <c r="O71" s="10">
        <f t="shared" si="27"/>
        <v>0.6666666666666666</v>
      </c>
      <c r="P71" s="5">
        <f t="shared" si="22"/>
        <v>16.666666666666668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-3</v>
      </c>
      <c r="N72" s="5">
        <f t="shared" si="21"/>
        <v>0</v>
      </c>
      <c r="O72" s="10">
        <f t="shared" si="27"/>
        <v>0.6666666666666666</v>
      </c>
      <c r="P72" s="5">
        <f t="shared" si="22"/>
        <v>16.666666666666668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>
        <v>1</v>
      </c>
      <c r="F73">
        <v>1</v>
      </c>
      <c r="G73">
        <v>1</v>
      </c>
      <c r="H73"/>
      <c r="I73" s="11"/>
      <c r="J73" s="9">
        <f t="shared" si="19"/>
        <v>2</v>
      </c>
      <c r="K73" s="9">
        <f t="shared" si="20"/>
        <v>-2</v>
      </c>
      <c r="L73" s="9">
        <f t="shared" si="25"/>
        <v>4</v>
      </c>
      <c r="M73" s="9">
        <f t="shared" si="26"/>
        <v>-5</v>
      </c>
      <c r="N73" s="5">
        <f t="shared" si="21"/>
        <v>0</v>
      </c>
      <c r="O73" s="10">
        <f t="shared" si="27"/>
        <v>0.6666666666666666</v>
      </c>
      <c r="P73" s="5">
        <f t="shared" si="22"/>
        <v>16.666666666666668</v>
      </c>
      <c r="Q73" s="9">
        <f t="shared" si="23"/>
        <v>2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4</v>
      </c>
      <c r="M74" s="9">
        <f t="shared" si="26"/>
        <v>-5</v>
      </c>
      <c r="N74" s="5">
        <f t="shared" si="21"/>
        <v>0</v>
      </c>
      <c r="O74" s="10">
        <f t="shared" si="27"/>
        <v>0.6666666666666666</v>
      </c>
      <c r="P74" s="5">
        <f t="shared" si="22"/>
        <v>16.666666666666668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4</v>
      </c>
      <c r="M75" s="9">
        <f t="shared" si="26"/>
        <v>-5</v>
      </c>
      <c r="N75" s="5">
        <f t="shared" si="21"/>
        <v>0</v>
      </c>
      <c r="O75" s="10">
        <f t="shared" si="27"/>
        <v>0.6666666666666666</v>
      </c>
      <c r="P75" s="5">
        <f t="shared" si="22"/>
        <v>16.666666666666668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4</v>
      </c>
      <c r="M76" s="9">
        <f t="shared" si="26"/>
        <v>-5</v>
      </c>
      <c r="N76" s="5">
        <f t="shared" si="21"/>
        <v>0</v>
      </c>
      <c r="O76" s="10">
        <f t="shared" si="27"/>
        <v>0.6666666666666666</v>
      </c>
      <c r="P76" s="5">
        <f t="shared" si="22"/>
        <v>16.666666666666668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4</v>
      </c>
      <c r="M77" s="9">
        <f t="shared" si="26"/>
        <v>-5</v>
      </c>
      <c r="N77" s="5">
        <f t="shared" si="21"/>
        <v>0</v>
      </c>
      <c r="O77" s="10">
        <f t="shared" si="27"/>
        <v>0.6666666666666666</v>
      </c>
      <c r="P77" s="5">
        <f t="shared" si="22"/>
        <v>16.666666666666668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4</v>
      </c>
      <c r="M78" s="9">
        <f t="shared" si="26"/>
        <v>-5</v>
      </c>
      <c r="N78" s="5">
        <f t="shared" si="21"/>
        <v>0</v>
      </c>
      <c r="O78" s="10">
        <f t="shared" si="27"/>
        <v>0.6666666666666666</v>
      </c>
      <c r="P78" s="5">
        <f t="shared" si="22"/>
        <v>16.666666666666668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</v>
      </c>
      <c r="M79" s="9">
        <f t="shared" si="26"/>
        <v>-5</v>
      </c>
      <c r="N79" s="5">
        <f t="shared" si="21"/>
        <v>0</v>
      </c>
      <c r="O79" s="10">
        <f t="shared" si="27"/>
        <v>0.6666666666666666</v>
      </c>
      <c r="P79" s="5">
        <f t="shared" si="22"/>
        <v>16.666666666666668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4</v>
      </c>
      <c r="M80" s="9">
        <f t="shared" si="26"/>
        <v>-5</v>
      </c>
      <c r="N80" s="5">
        <f t="shared" si="21"/>
        <v>0</v>
      </c>
      <c r="O80" s="10">
        <f t="shared" si="27"/>
        <v>0.6666666666666666</v>
      </c>
      <c r="P80" s="5">
        <f t="shared" si="22"/>
        <v>16.666666666666668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4</v>
      </c>
      <c r="M81" s="9">
        <f t="shared" si="26"/>
        <v>-5</v>
      </c>
      <c r="N81" s="5">
        <f t="shared" si="21"/>
        <v>0</v>
      </c>
      <c r="O81" s="10">
        <f t="shared" si="27"/>
        <v>0.6666666666666666</v>
      </c>
      <c r="P81" s="5">
        <f t="shared" si="22"/>
        <v>16.666666666666668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4</v>
      </c>
      <c r="M82" s="9">
        <f t="shared" si="26"/>
        <v>-5</v>
      </c>
      <c r="N82" s="5">
        <f t="shared" si="21"/>
        <v>0</v>
      </c>
      <c r="O82" s="10">
        <f t="shared" si="27"/>
        <v>0.6666666666666666</v>
      </c>
      <c r="P82" s="5">
        <f t="shared" si="22"/>
        <v>16.666666666666668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>
        <v>1</v>
      </c>
      <c r="E83"/>
      <c r="F83">
        <v>2</v>
      </c>
      <c r="G83">
        <v>1</v>
      </c>
      <c r="H83"/>
      <c r="I83"/>
      <c r="J83" s="9">
        <f t="shared" si="19"/>
        <v>0</v>
      </c>
      <c r="K83" s="9">
        <f t="shared" si="20"/>
        <v>-3</v>
      </c>
      <c r="L83" s="9">
        <f t="shared" si="25"/>
        <v>4</v>
      </c>
      <c r="M83" s="9">
        <f t="shared" si="26"/>
        <v>-8</v>
      </c>
      <c r="N83" s="5">
        <f t="shared" si="21"/>
        <v>2</v>
      </c>
      <c r="O83" s="10">
        <f t="shared" si="27"/>
        <v>2.6666666666666665</v>
      </c>
      <c r="P83" s="5">
        <f t="shared" si="22"/>
        <v>66.66666666666667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4</v>
      </c>
      <c r="M84" s="9">
        <f t="shared" si="26"/>
        <v>-8</v>
      </c>
      <c r="N84" s="5">
        <f t="shared" si="21"/>
        <v>0</v>
      </c>
      <c r="O84" s="10">
        <f t="shared" si="27"/>
        <v>2.6666666666666665</v>
      </c>
      <c r="P84" s="5">
        <f t="shared" si="22"/>
        <v>66.66666666666667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>
        <v>2</v>
      </c>
      <c r="G85"/>
      <c r="H85"/>
      <c r="I85">
        <v>1</v>
      </c>
      <c r="J85" s="9">
        <f t="shared" si="19"/>
        <v>0</v>
      </c>
      <c r="K85" s="9">
        <f t="shared" si="20"/>
        <v>-1</v>
      </c>
      <c r="L85" s="9">
        <f t="shared" si="25"/>
        <v>4</v>
      </c>
      <c r="M85" s="9">
        <f t="shared" si="26"/>
        <v>-9</v>
      </c>
      <c r="N85" s="5">
        <f t="shared" si="21"/>
        <v>0.6666666666666666</v>
      </c>
      <c r="O85" s="10">
        <f t="shared" si="27"/>
        <v>3.333333333333333</v>
      </c>
      <c r="P85" s="5">
        <f t="shared" si="22"/>
        <v>83.33333333333334</v>
      </c>
      <c r="Q85" s="9">
        <f t="shared" si="23"/>
        <v>2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</v>
      </c>
      <c r="M86" s="9">
        <f t="shared" si="26"/>
        <v>-9</v>
      </c>
      <c r="N86" s="5">
        <f t="shared" si="21"/>
        <v>0</v>
      </c>
      <c r="O86" s="10">
        <f t="shared" si="27"/>
        <v>3.333333333333333</v>
      </c>
      <c r="P86" s="5">
        <f t="shared" si="22"/>
        <v>83.33333333333334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>
        <v>2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5</v>
      </c>
      <c r="M87" s="9">
        <f t="shared" si="26"/>
        <v>-9</v>
      </c>
      <c r="N87" s="5">
        <f t="shared" si="21"/>
        <v>-0.6666666666666666</v>
      </c>
      <c r="O87" s="10">
        <f t="shared" si="27"/>
        <v>2.6666666666666665</v>
      </c>
      <c r="P87" s="5">
        <f t="shared" si="22"/>
        <v>66.66666666666667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5</v>
      </c>
      <c r="M88" s="9">
        <f t="shared" si="26"/>
        <v>-9</v>
      </c>
      <c r="N88" s="5">
        <f t="shared" si="21"/>
        <v>0</v>
      </c>
      <c r="O88" s="10">
        <f t="shared" si="27"/>
        <v>2.6666666666666665</v>
      </c>
      <c r="P88" s="5">
        <f t="shared" si="22"/>
        <v>66.66666666666667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5</v>
      </c>
      <c r="M89" s="9">
        <f t="shared" si="26"/>
        <v>-9</v>
      </c>
      <c r="N89" s="5">
        <f t="shared" si="21"/>
        <v>0</v>
      </c>
      <c r="O89" s="10">
        <f t="shared" si="27"/>
        <v>2.6666666666666665</v>
      </c>
      <c r="P89" s="5">
        <f t="shared" si="22"/>
        <v>66.66666666666667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>
        <v>1</v>
      </c>
      <c r="I90"/>
      <c r="J90" s="9">
        <f t="shared" si="19"/>
        <v>-1</v>
      </c>
      <c r="K90" s="9">
        <f t="shared" si="20"/>
        <v>0</v>
      </c>
      <c r="L90" s="9">
        <f t="shared" si="25"/>
        <v>4</v>
      </c>
      <c r="M90" s="9">
        <f t="shared" si="26"/>
        <v>-9</v>
      </c>
      <c r="N90" s="5">
        <f t="shared" si="21"/>
        <v>0.6666666666666666</v>
      </c>
      <c r="O90" s="10">
        <f t="shared" si="27"/>
        <v>3.333333333333333</v>
      </c>
      <c r="P90" s="5">
        <f t="shared" si="22"/>
        <v>83.33333333333334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4</v>
      </c>
      <c r="M91" s="9">
        <f t="shared" si="26"/>
        <v>-9</v>
      </c>
      <c r="N91" s="5">
        <f t="shared" si="21"/>
        <v>0</v>
      </c>
      <c r="O91" s="10">
        <f t="shared" si="27"/>
        <v>3.333333333333333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</v>
      </c>
      <c r="M92" s="9">
        <f t="shared" si="26"/>
        <v>-9</v>
      </c>
      <c r="N92" s="5">
        <f t="shared" si="21"/>
        <v>0</v>
      </c>
      <c r="O92" s="10">
        <f t="shared" si="27"/>
        <v>3.333333333333333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</v>
      </c>
      <c r="M93" s="9">
        <f t="shared" si="26"/>
        <v>-9</v>
      </c>
      <c r="N93" s="5">
        <f t="shared" si="21"/>
        <v>0</v>
      </c>
      <c r="O93" s="10">
        <f t="shared" si="27"/>
        <v>3.333333333333333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>
        <v>1</v>
      </c>
      <c r="G94"/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4</v>
      </c>
      <c r="M94" s="9">
        <f t="shared" si="26"/>
        <v>-10</v>
      </c>
      <c r="N94" s="5">
        <f t="shared" si="21"/>
        <v>0.6666666666666666</v>
      </c>
      <c r="O94" s="10">
        <f t="shared" si="27"/>
        <v>3.9999999999999996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-10</v>
      </c>
      <c r="N95" s="5">
        <f t="shared" si="21"/>
        <v>0</v>
      </c>
      <c r="O95" s="10">
        <f t="shared" si="27"/>
        <v>3.9999999999999996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-10</v>
      </c>
      <c r="N96" s="5">
        <f t="shared" si="21"/>
        <v>0</v>
      </c>
      <c r="O96" s="10">
        <f t="shared" si="27"/>
        <v>3.9999999999999996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-10</v>
      </c>
      <c r="N97" s="5">
        <f t="shared" si="21"/>
        <v>0</v>
      </c>
      <c r="O97" s="10">
        <f t="shared" si="27"/>
        <v>3.9999999999999996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-10</v>
      </c>
      <c r="N98" s="5">
        <f t="shared" si="21"/>
        <v>0</v>
      </c>
      <c r="O98" s="10">
        <f t="shared" si="27"/>
        <v>3.9999999999999996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-10</v>
      </c>
      <c r="N99" s="5">
        <f t="shared" si="21"/>
        <v>0</v>
      </c>
      <c r="O99" s="10">
        <f t="shared" si="27"/>
        <v>3.9999999999999996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-10</v>
      </c>
      <c r="N100" s="5">
        <f t="shared" si="21"/>
        <v>0</v>
      </c>
      <c r="O100" s="10">
        <f t="shared" si="27"/>
        <v>3.9999999999999996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-10</v>
      </c>
      <c r="N101" s="5">
        <f t="shared" si="21"/>
        <v>0</v>
      </c>
      <c r="O101" s="10">
        <f>O100+N101</f>
        <v>3.9999999999999996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10</v>
      </c>
      <c r="E103" s="9">
        <f t="shared" si="28"/>
        <v>6</v>
      </c>
      <c r="F103" s="9">
        <f t="shared" si="28"/>
        <v>8</v>
      </c>
      <c r="G103" s="9">
        <f t="shared" si="28"/>
        <v>5</v>
      </c>
      <c r="H103" s="9">
        <f t="shared" si="28"/>
        <v>2</v>
      </c>
      <c r="I103" s="9">
        <f t="shared" si="28"/>
        <v>1</v>
      </c>
      <c r="J103" s="9">
        <f t="shared" si="28"/>
        <v>4</v>
      </c>
      <c r="K103" s="9">
        <f t="shared" si="28"/>
        <v>-10</v>
      </c>
      <c r="N103" s="5">
        <f>SUM(N4:N101)</f>
        <v>3.9999999999999996</v>
      </c>
      <c r="Q103" s="10">
        <f>SUM(Q4:Q101)</f>
        <v>25</v>
      </c>
      <c r="R103" s="10">
        <f>SUM(R4:R101)</f>
        <v>19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pane ySplit="1155" topLeftCell="BM102" activePane="bottomLeft" state="split"/>
      <selection pane="topLeft" activeCell="A1" sqref="A1"/>
      <selection pane="bottomLeft"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-42</v>
      </c>
      <c r="AA4" s="5">
        <f aca="true" t="shared" si="6" ref="AA4:AA17">Z4*100/$Z$18</f>
        <v>-300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-28</v>
      </c>
      <c r="AA5" s="5">
        <f t="shared" si="6"/>
        <v>-200</v>
      </c>
      <c r="AB5" s="10">
        <f>SUM(Q11:Q17)+SUM(R11:R17)</f>
        <v>6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37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>
        <v>5</v>
      </c>
      <c r="H7"/>
      <c r="I7"/>
      <c r="J7" s="9">
        <f t="shared" si="0"/>
        <v>0</v>
      </c>
      <c r="K7" s="9">
        <f t="shared" si="1"/>
        <v>-5</v>
      </c>
      <c r="L7" s="9">
        <f t="shared" si="7"/>
        <v>0</v>
      </c>
      <c r="M7" s="9">
        <f t="shared" si="8"/>
        <v>-5</v>
      </c>
      <c r="N7" s="5">
        <f t="shared" si="2"/>
        <v>-70</v>
      </c>
      <c r="O7" s="10">
        <f t="shared" si="9"/>
        <v>-70</v>
      </c>
      <c r="P7" s="5">
        <f t="shared" si="3"/>
        <v>-500</v>
      </c>
      <c r="Q7" s="9">
        <f t="shared" si="4"/>
        <v>5</v>
      </c>
      <c r="R7" s="9">
        <f t="shared" si="5"/>
        <v>0</v>
      </c>
      <c r="T7" s="8" t="s">
        <v>33</v>
      </c>
      <c r="V7" s="5">
        <f>V5*100/(V5+V6)</f>
        <v>50.666666666666664</v>
      </c>
      <c r="W7"/>
      <c r="Y7" s="1" t="s">
        <v>34</v>
      </c>
      <c r="Z7" s="10">
        <f>SUM(N25:N31)</f>
        <v>56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/>
      <c r="D8"/>
      <c r="E8"/>
      <c r="F8"/>
      <c r="G8"/>
      <c r="H8"/>
      <c r="I8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8"/>
        <v>-4</v>
      </c>
      <c r="N8" s="5">
        <f t="shared" si="2"/>
        <v>14</v>
      </c>
      <c r="O8" s="10">
        <f t="shared" si="9"/>
        <v>-56</v>
      </c>
      <c r="P8" s="5">
        <f t="shared" si="3"/>
        <v>-400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14</v>
      </c>
      <c r="AA8" s="5">
        <f t="shared" si="6"/>
        <v>100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-4</v>
      </c>
      <c r="N9" s="5">
        <f t="shared" si="2"/>
        <v>0</v>
      </c>
      <c r="O9" s="10">
        <f t="shared" si="9"/>
        <v>-56</v>
      </c>
      <c r="P9" s="5">
        <f t="shared" si="3"/>
        <v>-400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>
        <v>1</v>
      </c>
      <c r="E10" s="11">
        <v>1</v>
      </c>
      <c r="F10" s="11"/>
      <c r="G10" s="11">
        <v>1</v>
      </c>
      <c r="H10" s="11"/>
      <c r="I10" s="11"/>
      <c r="J10" s="9">
        <f t="shared" si="0"/>
        <v>2</v>
      </c>
      <c r="K10" s="9">
        <f t="shared" si="1"/>
        <v>-1</v>
      </c>
      <c r="L10" s="9">
        <f t="shared" si="7"/>
        <v>2</v>
      </c>
      <c r="M10" s="9">
        <f t="shared" si="8"/>
        <v>-5</v>
      </c>
      <c r="N10" s="5">
        <f t="shared" si="2"/>
        <v>14</v>
      </c>
      <c r="O10" s="10">
        <f t="shared" si="9"/>
        <v>-42</v>
      </c>
      <c r="P10" s="5">
        <f t="shared" si="3"/>
        <v>-300</v>
      </c>
      <c r="Q10" s="9">
        <f t="shared" si="4"/>
        <v>1</v>
      </c>
      <c r="R10" s="9">
        <f t="shared" si="5"/>
        <v>2</v>
      </c>
      <c r="U10" s="8" t="s">
        <v>2</v>
      </c>
      <c r="V10" s="5">
        <f>100*(+E103/(E103+D103))</f>
        <v>16.666666666666664</v>
      </c>
      <c r="W10"/>
      <c r="X10" s="8" t="s">
        <v>38</v>
      </c>
      <c r="Z10" s="10">
        <f>SUM(N46:N52)</f>
        <v>-14</v>
      </c>
      <c r="AA10" s="5">
        <f t="shared" si="6"/>
        <v>-100</v>
      </c>
      <c r="AB10" s="10">
        <f>SUM(Q46:Q52)+SUM(R46:R52)</f>
        <v>13</v>
      </c>
      <c r="AC10" s="10">
        <f>100*SUM(R46:R52)/AB10</f>
        <v>46.15384615384615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-5</v>
      </c>
      <c r="N11" s="5">
        <f t="shared" si="2"/>
        <v>0</v>
      </c>
      <c r="O11" s="10">
        <f t="shared" si="9"/>
        <v>-42</v>
      </c>
      <c r="P11" s="5">
        <f t="shared" si="3"/>
        <v>-300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-56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2</v>
      </c>
      <c r="M12" s="9">
        <f t="shared" si="8"/>
        <v>-6</v>
      </c>
      <c r="N12" s="5">
        <f t="shared" si="2"/>
        <v>-14</v>
      </c>
      <c r="O12" s="10">
        <f t="shared" si="9"/>
        <v>-56</v>
      </c>
      <c r="P12" s="5">
        <f t="shared" si="3"/>
        <v>-400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14</v>
      </c>
      <c r="AA12" s="5">
        <f t="shared" si="6"/>
        <v>100</v>
      </c>
      <c r="AB12" s="10">
        <f>SUM(Q60:Q66)+SUM(R60:R66)</f>
        <v>9</v>
      </c>
      <c r="AC12" s="10">
        <f>100*SUM(R60:R66)/AB12</f>
        <v>55.55555555555556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-6</v>
      </c>
      <c r="N13" s="5">
        <f t="shared" si="2"/>
        <v>0</v>
      </c>
      <c r="O13" s="10">
        <f t="shared" si="9"/>
        <v>-56</v>
      </c>
      <c r="P13" s="5">
        <f t="shared" si="3"/>
        <v>-400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56</v>
      </c>
      <c r="AA13" s="5">
        <f t="shared" si="6"/>
        <v>400</v>
      </c>
      <c r="AB13" s="10">
        <f>SUM(Q67:Q73)+SUM(R67:R73)</f>
        <v>18</v>
      </c>
      <c r="AC13" s="10">
        <f>100*SUM(R67:R73)/AB13</f>
        <v>61.111111111111114</v>
      </c>
    </row>
    <row r="14" spans="1:29" ht="15">
      <c r="A14" s="12">
        <v>32757</v>
      </c>
      <c r="B14" s="11"/>
      <c r="C14" s="11"/>
      <c r="D14" s="11">
        <v>2</v>
      </c>
      <c r="E14" s="11"/>
      <c r="F14" s="11"/>
      <c r="G14" s="11">
        <v>1</v>
      </c>
      <c r="H14" s="11"/>
      <c r="I14" s="11"/>
      <c r="J14" s="9">
        <f t="shared" si="0"/>
        <v>2</v>
      </c>
      <c r="K14" s="9">
        <f t="shared" si="1"/>
        <v>-1</v>
      </c>
      <c r="L14" s="9">
        <f t="shared" si="7"/>
        <v>4</v>
      </c>
      <c r="M14" s="9">
        <f t="shared" si="8"/>
        <v>-7</v>
      </c>
      <c r="N14" s="5">
        <f t="shared" si="2"/>
        <v>14</v>
      </c>
      <c r="O14" s="10">
        <f t="shared" si="9"/>
        <v>-42</v>
      </c>
      <c r="P14" s="5">
        <f t="shared" si="3"/>
        <v>-300</v>
      </c>
      <c r="Q14" s="9">
        <f t="shared" si="4"/>
        <v>1</v>
      </c>
      <c r="R14" s="9">
        <f t="shared" si="5"/>
        <v>2</v>
      </c>
      <c r="T14" s="8"/>
      <c r="W14"/>
      <c r="X14" s="8" t="s">
        <v>44</v>
      </c>
      <c r="Z14" s="10">
        <f>SUM(N74:N80)</f>
        <v>14</v>
      </c>
      <c r="AA14" s="5">
        <f t="shared" si="6"/>
        <v>100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8"/>
        <v>-7</v>
      </c>
      <c r="N15" s="5">
        <f t="shared" si="2"/>
        <v>0</v>
      </c>
      <c r="O15" s="10">
        <f t="shared" si="9"/>
        <v>-42</v>
      </c>
      <c r="P15" s="5">
        <f t="shared" si="3"/>
        <v>-300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-14</v>
      </c>
      <c r="AA15" s="5">
        <f t="shared" si="6"/>
        <v>-100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8"/>
        <v>-7</v>
      </c>
      <c r="N16" s="5">
        <f t="shared" si="2"/>
        <v>0</v>
      </c>
      <c r="O16" s="10">
        <f t="shared" si="9"/>
        <v>-42</v>
      </c>
      <c r="P16" s="5">
        <f t="shared" si="3"/>
        <v>-300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14</v>
      </c>
      <c r="AA16" s="5">
        <f t="shared" si="6"/>
        <v>100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/>
      <c r="E17" s="11"/>
      <c r="F17" s="11"/>
      <c r="G17">
        <v>1</v>
      </c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3</v>
      </c>
      <c r="M17" s="9">
        <f t="shared" si="8"/>
        <v>-8</v>
      </c>
      <c r="N17" s="5">
        <f t="shared" si="2"/>
        <v>-28</v>
      </c>
      <c r="O17" s="10">
        <f t="shared" si="9"/>
        <v>-70</v>
      </c>
      <c r="P17" s="5">
        <f t="shared" si="3"/>
        <v>-500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-8</v>
      </c>
      <c r="N18" s="5">
        <f t="shared" si="2"/>
        <v>0</v>
      </c>
      <c r="O18" s="10">
        <f t="shared" si="9"/>
        <v>-70</v>
      </c>
      <c r="P18" s="5">
        <f t="shared" si="3"/>
        <v>-500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-8</v>
      </c>
      <c r="N19" s="5">
        <f t="shared" si="2"/>
        <v>0</v>
      </c>
      <c r="O19" s="10">
        <f t="shared" si="9"/>
        <v>-70</v>
      </c>
      <c r="P19" s="5">
        <f t="shared" si="3"/>
        <v>-500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-8</v>
      </c>
      <c r="N20" s="5">
        <f t="shared" si="2"/>
        <v>0</v>
      </c>
      <c r="O20" s="10">
        <f t="shared" si="9"/>
        <v>-70</v>
      </c>
      <c r="P20" s="5">
        <f t="shared" si="3"/>
        <v>-500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-8</v>
      </c>
      <c r="N21" s="5">
        <f t="shared" si="2"/>
        <v>0</v>
      </c>
      <c r="O21" s="10">
        <f t="shared" si="9"/>
        <v>-70</v>
      </c>
      <c r="P21" s="5">
        <f t="shared" si="3"/>
        <v>-500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-8</v>
      </c>
      <c r="N22" s="5">
        <f t="shared" si="2"/>
        <v>0</v>
      </c>
      <c r="O22" s="10">
        <f t="shared" si="9"/>
        <v>-70</v>
      </c>
      <c r="P22" s="5">
        <f t="shared" si="3"/>
        <v>-500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-8</v>
      </c>
      <c r="N23" s="5">
        <f t="shared" si="2"/>
        <v>0</v>
      </c>
      <c r="O23" s="10">
        <f t="shared" si="9"/>
        <v>-70</v>
      </c>
      <c r="P23" s="5">
        <f t="shared" si="3"/>
        <v>-500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3</v>
      </c>
      <c r="M24" s="9">
        <f t="shared" si="8"/>
        <v>-8</v>
      </c>
      <c r="N24" s="5">
        <f t="shared" si="2"/>
        <v>0</v>
      </c>
      <c r="O24" s="10">
        <f t="shared" si="9"/>
        <v>-70</v>
      </c>
      <c r="P24" s="5">
        <f t="shared" si="3"/>
        <v>-500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-8</v>
      </c>
      <c r="N25" s="5">
        <f t="shared" si="2"/>
        <v>0</v>
      </c>
      <c r="O25" s="10">
        <f t="shared" si="9"/>
        <v>-70</v>
      </c>
      <c r="P25" s="5">
        <f t="shared" si="3"/>
        <v>-500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-8</v>
      </c>
      <c r="N26" s="5">
        <f t="shared" si="2"/>
        <v>14</v>
      </c>
      <c r="O26" s="10">
        <f t="shared" si="9"/>
        <v>-56</v>
      </c>
      <c r="P26" s="5">
        <f t="shared" si="3"/>
        <v>-400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-8</v>
      </c>
      <c r="N27" s="5">
        <f t="shared" si="2"/>
        <v>0</v>
      </c>
      <c r="O27" s="10">
        <f t="shared" si="9"/>
        <v>-56</v>
      </c>
      <c r="P27" s="5">
        <f t="shared" si="3"/>
        <v>-400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2</v>
      </c>
      <c r="E28"/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5</v>
      </c>
      <c r="M28" s="9">
        <f t="shared" si="8"/>
        <v>-7</v>
      </c>
      <c r="N28" s="5">
        <f t="shared" si="2"/>
        <v>28</v>
      </c>
      <c r="O28" s="10">
        <f t="shared" si="9"/>
        <v>-28</v>
      </c>
      <c r="P28" s="5">
        <f t="shared" si="3"/>
        <v>-200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-7</v>
      </c>
      <c r="N29" s="5">
        <f t="shared" si="2"/>
        <v>0</v>
      </c>
      <c r="O29" s="10">
        <f t="shared" si="9"/>
        <v>-28</v>
      </c>
      <c r="P29" s="5">
        <f t="shared" si="3"/>
        <v>-200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/>
      <c r="I30" s="11"/>
      <c r="J30" s="9">
        <f t="shared" si="0"/>
        <v>-1</v>
      </c>
      <c r="K30" s="9">
        <f t="shared" si="1"/>
        <v>0</v>
      </c>
      <c r="L30" s="9">
        <f t="shared" si="7"/>
        <v>4</v>
      </c>
      <c r="M30" s="9">
        <f t="shared" si="8"/>
        <v>-7</v>
      </c>
      <c r="N30" s="5">
        <f t="shared" si="2"/>
        <v>-14</v>
      </c>
      <c r="O30" s="10">
        <f t="shared" si="9"/>
        <v>-42</v>
      </c>
      <c r="P30" s="5">
        <f t="shared" si="3"/>
        <v>-300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>
        <v>2</v>
      </c>
      <c r="I31" s="11"/>
      <c r="J31" s="9">
        <f t="shared" si="0"/>
        <v>0</v>
      </c>
      <c r="K31" s="9">
        <f t="shared" si="1"/>
        <v>2</v>
      </c>
      <c r="L31" s="9">
        <f t="shared" si="7"/>
        <v>4</v>
      </c>
      <c r="M31" s="9">
        <f t="shared" si="8"/>
        <v>-5</v>
      </c>
      <c r="N31" s="5">
        <f t="shared" si="2"/>
        <v>28</v>
      </c>
      <c r="O31" s="10">
        <f t="shared" si="9"/>
        <v>-14</v>
      </c>
      <c r="P31" s="5">
        <f t="shared" si="3"/>
        <v>-100</v>
      </c>
      <c r="Q31" s="9">
        <f t="shared" si="4"/>
        <v>1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-5</v>
      </c>
      <c r="N32" s="5">
        <f t="shared" si="2"/>
        <v>0</v>
      </c>
      <c r="O32" s="10">
        <f t="shared" si="9"/>
        <v>-14</v>
      </c>
      <c r="P32" s="5">
        <f t="shared" si="3"/>
        <v>-100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-5</v>
      </c>
      <c r="N33" s="5">
        <f t="shared" si="2"/>
        <v>0</v>
      </c>
      <c r="O33" s="10">
        <f t="shared" si="9"/>
        <v>-14</v>
      </c>
      <c r="P33" s="5">
        <f t="shared" si="3"/>
        <v>-100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-5</v>
      </c>
      <c r="N34" s="5">
        <f t="shared" si="2"/>
        <v>0</v>
      </c>
      <c r="O34" s="10">
        <f t="shared" si="9"/>
        <v>-14</v>
      </c>
      <c r="P34" s="5">
        <f t="shared" si="3"/>
        <v>-100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>
        <v>1</v>
      </c>
      <c r="I35"/>
      <c r="J35" s="9">
        <f t="shared" si="0"/>
        <v>0</v>
      </c>
      <c r="K35" s="9">
        <f t="shared" si="1"/>
        <v>1</v>
      </c>
      <c r="L35" s="9">
        <f t="shared" si="7"/>
        <v>4</v>
      </c>
      <c r="M35" s="9">
        <f t="shared" si="8"/>
        <v>-4</v>
      </c>
      <c r="N35" s="5">
        <f t="shared" si="2"/>
        <v>14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-4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-4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-4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-4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-4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-4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-4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4</v>
      </c>
      <c r="M45" s="9">
        <f t="shared" si="17"/>
        <v>-4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4</v>
      </c>
      <c r="M46" s="9">
        <f t="shared" si="17"/>
        <v>-4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/>
      <c r="D47">
        <v>2</v>
      </c>
      <c r="E47">
        <v>1</v>
      </c>
      <c r="F47"/>
      <c r="G47">
        <v>4</v>
      </c>
      <c r="H47"/>
      <c r="I47"/>
      <c r="J47" s="9">
        <f t="shared" si="10"/>
        <v>2</v>
      </c>
      <c r="K47" s="9">
        <f t="shared" si="11"/>
        <v>-4</v>
      </c>
      <c r="L47" s="9">
        <f t="shared" si="16"/>
        <v>6</v>
      </c>
      <c r="M47" s="9">
        <f t="shared" si="17"/>
        <v>-8</v>
      </c>
      <c r="N47" s="5">
        <f t="shared" si="12"/>
        <v>-28</v>
      </c>
      <c r="O47" s="10">
        <f t="shared" si="18"/>
        <v>-28</v>
      </c>
      <c r="P47" s="5">
        <f t="shared" si="13"/>
        <v>-200</v>
      </c>
      <c r="Q47" s="9">
        <f t="shared" si="14"/>
        <v>5</v>
      </c>
      <c r="R47" s="9">
        <f t="shared" si="15"/>
        <v>3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6</v>
      </c>
      <c r="M48" s="9">
        <f t="shared" si="17"/>
        <v>-8</v>
      </c>
      <c r="N48" s="5">
        <f t="shared" si="12"/>
        <v>0</v>
      </c>
      <c r="O48" s="10">
        <f t="shared" si="18"/>
        <v>-28</v>
      </c>
      <c r="P48" s="5">
        <f t="shared" si="13"/>
        <v>-200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-8</v>
      </c>
      <c r="N49" s="5">
        <f t="shared" si="12"/>
        <v>0</v>
      </c>
      <c r="O49" s="10">
        <f t="shared" si="18"/>
        <v>-28</v>
      </c>
      <c r="P49" s="5">
        <f t="shared" si="13"/>
        <v>-200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6</v>
      </c>
      <c r="M50" s="9">
        <f t="shared" si="17"/>
        <v>-8</v>
      </c>
      <c r="N50" s="5">
        <f t="shared" si="12"/>
        <v>0</v>
      </c>
      <c r="O50" s="10">
        <f t="shared" si="18"/>
        <v>-28</v>
      </c>
      <c r="P50" s="5">
        <f t="shared" si="13"/>
        <v>-200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>
        <v>1</v>
      </c>
      <c r="H51"/>
      <c r="I51"/>
      <c r="J51" s="9">
        <f t="shared" si="10"/>
        <v>0</v>
      </c>
      <c r="K51" s="9">
        <f t="shared" si="11"/>
        <v>-1</v>
      </c>
      <c r="L51" s="9">
        <f t="shared" si="16"/>
        <v>6</v>
      </c>
      <c r="M51" s="9">
        <f t="shared" si="17"/>
        <v>-9</v>
      </c>
      <c r="N51" s="5">
        <f t="shared" si="12"/>
        <v>-14</v>
      </c>
      <c r="O51" s="10">
        <f t="shared" si="18"/>
        <v>-42</v>
      </c>
      <c r="P51" s="5">
        <f t="shared" si="13"/>
        <v>-300</v>
      </c>
      <c r="Q51" s="9">
        <f t="shared" si="14"/>
        <v>1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7</v>
      </c>
      <c r="M52" s="9">
        <f t="shared" si="17"/>
        <v>-8</v>
      </c>
      <c r="N52" s="5">
        <f t="shared" si="12"/>
        <v>28</v>
      </c>
      <c r="O52" s="10">
        <f t="shared" si="18"/>
        <v>-14</v>
      </c>
      <c r="P52" s="5">
        <f t="shared" si="13"/>
        <v>-100</v>
      </c>
      <c r="Q52" s="9">
        <f t="shared" si="14"/>
        <v>1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-8</v>
      </c>
      <c r="N53" s="5">
        <f t="shared" si="12"/>
        <v>0</v>
      </c>
      <c r="O53" s="10">
        <f t="shared" si="18"/>
        <v>-14</v>
      </c>
      <c r="P53" s="5">
        <f t="shared" si="13"/>
        <v>-100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-8</v>
      </c>
      <c r="N54" s="5">
        <f t="shared" si="12"/>
        <v>0</v>
      </c>
      <c r="O54" s="10">
        <f t="shared" si="18"/>
        <v>-14</v>
      </c>
      <c r="P54" s="5">
        <f t="shared" si="13"/>
        <v>-100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-8</v>
      </c>
      <c r="N55" s="5">
        <f t="shared" si="12"/>
        <v>0</v>
      </c>
      <c r="O55" s="10">
        <f t="shared" si="18"/>
        <v>-14</v>
      </c>
      <c r="P55" s="5">
        <f t="shared" si="13"/>
        <v>-100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>
        <v>1</v>
      </c>
      <c r="I56"/>
      <c r="J56" s="9">
        <f t="shared" si="10"/>
        <v>0</v>
      </c>
      <c r="K56" s="9">
        <f t="shared" si="11"/>
        <v>1</v>
      </c>
      <c r="L56" s="9">
        <f t="shared" si="16"/>
        <v>7</v>
      </c>
      <c r="M56" s="9">
        <f t="shared" si="17"/>
        <v>-7</v>
      </c>
      <c r="N56" s="5">
        <f t="shared" si="12"/>
        <v>14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-7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3</v>
      </c>
      <c r="G58">
        <v>1</v>
      </c>
      <c r="H58" s="11"/>
      <c r="I58" s="11"/>
      <c r="J58" s="9">
        <f t="shared" si="10"/>
        <v>0</v>
      </c>
      <c r="K58" s="9">
        <f t="shared" si="11"/>
        <v>-4</v>
      </c>
      <c r="L58" s="9">
        <f t="shared" si="16"/>
        <v>7</v>
      </c>
      <c r="M58" s="9">
        <f t="shared" si="17"/>
        <v>-11</v>
      </c>
      <c r="N58" s="5">
        <f t="shared" si="12"/>
        <v>-56</v>
      </c>
      <c r="O58" s="10">
        <f t="shared" si="18"/>
        <v>-56</v>
      </c>
      <c r="P58" s="5">
        <f t="shared" si="13"/>
        <v>-400</v>
      </c>
      <c r="Q58" s="9">
        <f t="shared" si="14"/>
        <v>4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>
        <v>1</v>
      </c>
      <c r="H59"/>
      <c r="I59"/>
      <c r="J59" s="9">
        <f t="shared" si="10"/>
        <v>0</v>
      </c>
      <c r="K59" s="9">
        <f t="shared" si="11"/>
        <v>-1</v>
      </c>
      <c r="L59" s="9">
        <f t="shared" si="16"/>
        <v>7</v>
      </c>
      <c r="M59" s="9">
        <f t="shared" si="17"/>
        <v>-12</v>
      </c>
      <c r="N59" s="5">
        <f t="shared" si="12"/>
        <v>-14</v>
      </c>
      <c r="O59" s="10">
        <f t="shared" si="18"/>
        <v>-70</v>
      </c>
      <c r="P59" s="5">
        <f t="shared" si="13"/>
        <v>-500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7</v>
      </c>
      <c r="M60" s="9">
        <f t="shared" si="17"/>
        <v>-12</v>
      </c>
      <c r="N60" s="5">
        <f t="shared" si="12"/>
        <v>0</v>
      </c>
      <c r="O60" s="10">
        <f t="shared" si="18"/>
        <v>-70</v>
      </c>
      <c r="P60" s="5">
        <f t="shared" si="13"/>
        <v>-500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8</v>
      </c>
      <c r="M61" s="9">
        <f t="shared" si="17"/>
        <v>-13</v>
      </c>
      <c r="N61" s="5">
        <f t="shared" si="12"/>
        <v>0</v>
      </c>
      <c r="O61" s="10">
        <f t="shared" si="18"/>
        <v>-70</v>
      </c>
      <c r="P61" s="5">
        <f t="shared" si="13"/>
        <v>-500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8</v>
      </c>
      <c r="M62" s="9">
        <f t="shared" si="17"/>
        <v>-13</v>
      </c>
      <c r="N62" s="5">
        <f t="shared" si="12"/>
        <v>0</v>
      </c>
      <c r="O62" s="10">
        <f t="shared" si="18"/>
        <v>-70</v>
      </c>
      <c r="P62" s="5">
        <f t="shared" si="13"/>
        <v>-500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>
        <v>1</v>
      </c>
      <c r="D63" s="11">
        <v>1</v>
      </c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8</v>
      </c>
      <c r="M63" s="9">
        <f t="shared" si="17"/>
        <v>-13</v>
      </c>
      <c r="N63" s="5">
        <f t="shared" si="12"/>
        <v>0</v>
      </c>
      <c r="O63" s="10">
        <f t="shared" si="18"/>
        <v>-70</v>
      </c>
      <c r="P63" s="5">
        <f t="shared" si="13"/>
        <v>-500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8</v>
      </c>
      <c r="M64" s="9">
        <f t="shared" si="17"/>
        <v>-12</v>
      </c>
      <c r="N64" s="5">
        <f t="shared" si="12"/>
        <v>14</v>
      </c>
      <c r="O64" s="10">
        <f t="shared" si="18"/>
        <v>-56</v>
      </c>
      <c r="P64" s="5">
        <f t="shared" si="13"/>
        <v>-400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8</v>
      </c>
      <c r="M65" s="9">
        <f t="shared" si="17"/>
        <v>-12</v>
      </c>
      <c r="N65" s="5">
        <f t="shared" si="12"/>
        <v>0</v>
      </c>
      <c r="O65" s="10">
        <f t="shared" si="18"/>
        <v>-56</v>
      </c>
      <c r="P65" s="5">
        <f t="shared" si="13"/>
        <v>-400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>
        <v>1</v>
      </c>
      <c r="H66" s="11"/>
      <c r="I66" s="11"/>
      <c r="J66" s="9">
        <f t="shared" si="10"/>
        <v>1</v>
      </c>
      <c r="K66" s="9">
        <f t="shared" si="11"/>
        <v>-1</v>
      </c>
      <c r="L66" s="9">
        <f t="shared" si="16"/>
        <v>9</v>
      </c>
      <c r="M66" s="9">
        <f t="shared" si="17"/>
        <v>-13</v>
      </c>
      <c r="N66" s="5">
        <f t="shared" si="12"/>
        <v>0</v>
      </c>
      <c r="O66" s="10">
        <f t="shared" si="18"/>
        <v>-56</v>
      </c>
      <c r="P66" s="5">
        <f t="shared" si="13"/>
        <v>-400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-13</v>
      </c>
      <c r="N67" s="5">
        <f t="shared" si="12"/>
        <v>0</v>
      </c>
      <c r="O67" s="10">
        <f t="shared" si="18"/>
        <v>-56</v>
      </c>
      <c r="P67" s="5">
        <f t="shared" si="13"/>
        <v>-400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>
        <v>2</v>
      </c>
      <c r="E68"/>
      <c r="F68"/>
      <c r="G68">
        <v>1</v>
      </c>
      <c r="H68"/>
      <c r="I68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-13</v>
      </c>
      <c r="N68" s="5">
        <f aca="true" t="shared" si="21" ref="N68:N101">(+J68+K68)*($J$103/($J$103+$K$103))</f>
        <v>28</v>
      </c>
      <c r="O68" s="10">
        <f t="shared" si="18"/>
        <v>-28</v>
      </c>
      <c r="P68" s="5">
        <f aca="true" t="shared" si="22" ref="P68:P99">O68*100/$N$103</f>
        <v>-200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11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-28</v>
      </c>
      <c r="P69" s="5">
        <f t="shared" si="22"/>
        <v>-200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2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11</v>
      </c>
      <c r="M70" s="9">
        <f t="shared" si="26"/>
        <v>-13</v>
      </c>
      <c r="N70" s="5">
        <f t="shared" si="21"/>
        <v>0</v>
      </c>
      <c r="O70" s="10">
        <f t="shared" si="27"/>
        <v>-28</v>
      </c>
      <c r="P70" s="5">
        <f t="shared" si="22"/>
        <v>-200</v>
      </c>
      <c r="Q70" s="9">
        <f t="shared" si="23"/>
        <v>2</v>
      </c>
      <c r="R70" s="9">
        <f t="shared" si="24"/>
        <v>2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11</v>
      </c>
      <c r="M71" s="9">
        <f t="shared" si="26"/>
        <v>-13</v>
      </c>
      <c r="N71" s="5">
        <f t="shared" si="21"/>
        <v>0</v>
      </c>
      <c r="O71" s="10">
        <f t="shared" si="27"/>
        <v>-28</v>
      </c>
      <c r="P71" s="5">
        <f t="shared" si="22"/>
        <v>-200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>
        <v>4</v>
      </c>
      <c r="E72"/>
      <c r="F72">
        <v>3</v>
      </c>
      <c r="G72"/>
      <c r="H72">
        <v>1</v>
      </c>
      <c r="I72">
        <v>1</v>
      </c>
      <c r="J72" s="9">
        <f t="shared" si="19"/>
        <v>4</v>
      </c>
      <c r="K72" s="9">
        <f t="shared" si="20"/>
        <v>-1</v>
      </c>
      <c r="L72" s="9">
        <f t="shared" si="25"/>
        <v>15</v>
      </c>
      <c r="M72" s="9">
        <f t="shared" si="26"/>
        <v>-14</v>
      </c>
      <c r="N72" s="5">
        <f t="shared" si="21"/>
        <v>42</v>
      </c>
      <c r="O72" s="10">
        <f t="shared" si="27"/>
        <v>14</v>
      </c>
      <c r="P72" s="5">
        <f t="shared" si="22"/>
        <v>100</v>
      </c>
      <c r="Q72" s="9">
        <f t="shared" si="23"/>
        <v>3</v>
      </c>
      <c r="R72" s="9">
        <f t="shared" si="24"/>
        <v>6</v>
      </c>
    </row>
    <row r="73" spans="1:18" ht="15">
      <c r="A73" s="12">
        <v>32816</v>
      </c>
      <c r="B73"/>
      <c r="C73"/>
      <c r="D73"/>
      <c r="E73" s="11"/>
      <c r="F73">
        <v>1</v>
      </c>
      <c r="G73"/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15</v>
      </c>
      <c r="M73" s="9">
        <f t="shared" si="26"/>
        <v>-15</v>
      </c>
      <c r="N73" s="5">
        <f t="shared" si="21"/>
        <v>-14</v>
      </c>
      <c r="O73" s="10">
        <f t="shared" si="27"/>
        <v>0</v>
      </c>
      <c r="P73" s="5">
        <f t="shared" si="22"/>
        <v>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</v>
      </c>
      <c r="M74" s="9">
        <f t="shared" si="26"/>
        <v>-15</v>
      </c>
      <c r="N74" s="5">
        <f t="shared" si="21"/>
        <v>0</v>
      </c>
      <c r="O74" s="10">
        <f t="shared" si="27"/>
        <v>0</v>
      </c>
      <c r="P74" s="5">
        <f t="shared" si="22"/>
        <v>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</v>
      </c>
      <c r="M75" s="9">
        <f t="shared" si="26"/>
        <v>-15</v>
      </c>
      <c r="N75" s="5">
        <f t="shared" si="21"/>
        <v>0</v>
      </c>
      <c r="O75" s="10">
        <f t="shared" si="27"/>
        <v>0</v>
      </c>
      <c r="P75" s="5">
        <f t="shared" si="22"/>
        <v>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15</v>
      </c>
      <c r="M76" s="9">
        <f t="shared" si="26"/>
        <v>-15</v>
      </c>
      <c r="N76" s="5">
        <f t="shared" si="21"/>
        <v>0</v>
      </c>
      <c r="O76" s="10">
        <f t="shared" si="27"/>
        <v>0</v>
      </c>
      <c r="P76" s="5">
        <f t="shared" si="22"/>
        <v>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15</v>
      </c>
      <c r="M77" s="9">
        <f t="shared" si="26"/>
        <v>-15</v>
      </c>
      <c r="N77" s="5">
        <f t="shared" si="21"/>
        <v>0</v>
      </c>
      <c r="O77" s="10">
        <f t="shared" si="27"/>
        <v>0</v>
      </c>
      <c r="P77" s="5">
        <f t="shared" si="22"/>
        <v>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15</v>
      </c>
      <c r="M78" s="9">
        <f t="shared" si="26"/>
        <v>-15</v>
      </c>
      <c r="N78" s="5">
        <f t="shared" si="21"/>
        <v>0</v>
      </c>
      <c r="O78" s="10">
        <f t="shared" si="27"/>
        <v>0</v>
      </c>
      <c r="P78" s="5">
        <f t="shared" si="22"/>
        <v>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>
        <v>1</v>
      </c>
      <c r="I79"/>
      <c r="J79" s="9">
        <f t="shared" si="19"/>
        <v>0</v>
      </c>
      <c r="K79" s="9">
        <f t="shared" si="20"/>
        <v>1</v>
      </c>
      <c r="L79" s="9">
        <f t="shared" si="25"/>
        <v>15</v>
      </c>
      <c r="M79" s="9">
        <f t="shared" si="26"/>
        <v>-14</v>
      </c>
      <c r="N79" s="5">
        <f t="shared" si="21"/>
        <v>14</v>
      </c>
      <c r="O79" s="10">
        <f t="shared" si="27"/>
        <v>14</v>
      </c>
      <c r="P79" s="5">
        <f t="shared" si="22"/>
        <v>100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15</v>
      </c>
      <c r="M80" s="9">
        <f t="shared" si="26"/>
        <v>-14</v>
      </c>
      <c r="N80" s="5">
        <f t="shared" si="21"/>
        <v>0</v>
      </c>
      <c r="O80" s="10">
        <f t="shared" si="27"/>
        <v>14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-14</v>
      </c>
      <c r="N81" s="5">
        <f t="shared" si="21"/>
        <v>0</v>
      </c>
      <c r="O81" s="10">
        <f t="shared" si="27"/>
        <v>14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-14</v>
      </c>
      <c r="N82" s="5">
        <f t="shared" si="21"/>
        <v>0</v>
      </c>
      <c r="O82" s="10">
        <f t="shared" si="27"/>
        <v>14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-14</v>
      </c>
      <c r="N83" s="5">
        <f t="shared" si="21"/>
        <v>0</v>
      </c>
      <c r="O83" s="10">
        <f t="shared" si="27"/>
        <v>14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-14</v>
      </c>
      <c r="N84" s="5">
        <f t="shared" si="21"/>
        <v>0</v>
      </c>
      <c r="O84" s="10">
        <f t="shared" si="27"/>
        <v>14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-14</v>
      </c>
      <c r="N85" s="5">
        <f t="shared" si="21"/>
        <v>0</v>
      </c>
      <c r="O85" s="10">
        <f t="shared" si="27"/>
        <v>14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-14</v>
      </c>
      <c r="N86" s="5">
        <f t="shared" si="21"/>
        <v>0</v>
      </c>
      <c r="O86" s="10">
        <f t="shared" si="27"/>
        <v>14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14</v>
      </c>
      <c r="M87" s="9">
        <f t="shared" si="26"/>
        <v>-14</v>
      </c>
      <c r="N87" s="5">
        <f t="shared" si="21"/>
        <v>-14</v>
      </c>
      <c r="O87" s="10">
        <f t="shared" si="27"/>
        <v>0</v>
      </c>
      <c r="P87" s="5">
        <f t="shared" si="22"/>
        <v>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-14</v>
      </c>
      <c r="N88" s="5">
        <f t="shared" si="21"/>
        <v>0</v>
      </c>
      <c r="O88" s="10">
        <f t="shared" si="27"/>
        <v>0</v>
      </c>
      <c r="P88" s="5">
        <f t="shared" si="22"/>
        <v>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-14</v>
      </c>
      <c r="N89" s="5">
        <f t="shared" si="21"/>
        <v>0</v>
      </c>
      <c r="O89" s="10">
        <f t="shared" si="27"/>
        <v>0</v>
      </c>
      <c r="P89" s="5">
        <f t="shared" si="22"/>
        <v>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-14</v>
      </c>
      <c r="N90" s="5">
        <f t="shared" si="21"/>
        <v>0</v>
      </c>
      <c r="O90" s="10">
        <f t="shared" si="27"/>
        <v>0</v>
      </c>
      <c r="P90" s="5">
        <f t="shared" si="22"/>
        <v>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-14</v>
      </c>
      <c r="N91" s="5">
        <f t="shared" si="21"/>
        <v>0</v>
      </c>
      <c r="O91" s="10">
        <f t="shared" si="27"/>
        <v>0</v>
      </c>
      <c r="P91" s="5">
        <f t="shared" si="22"/>
        <v>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-14</v>
      </c>
      <c r="N92" s="5">
        <f t="shared" si="21"/>
        <v>0</v>
      </c>
      <c r="O92" s="10">
        <f t="shared" si="27"/>
        <v>0</v>
      </c>
      <c r="P92" s="5">
        <f t="shared" si="22"/>
        <v>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-14</v>
      </c>
      <c r="N93" s="5">
        <f t="shared" si="21"/>
        <v>0</v>
      </c>
      <c r="O93" s="10">
        <f t="shared" si="27"/>
        <v>0</v>
      </c>
      <c r="P93" s="5">
        <f t="shared" si="22"/>
        <v>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>
        <v>1</v>
      </c>
      <c r="I94" s="11"/>
      <c r="J94" s="9">
        <f t="shared" si="19"/>
        <v>0</v>
      </c>
      <c r="K94" s="9">
        <f t="shared" si="20"/>
        <v>1</v>
      </c>
      <c r="L94" s="9">
        <f t="shared" si="25"/>
        <v>14</v>
      </c>
      <c r="M94" s="9">
        <f t="shared" si="26"/>
        <v>-13</v>
      </c>
      <c r="N94" s="5">
        <f t="shared" si="21"/>
        <v>14</v>
      </c>
      <c r="O94" s="10">
        <f t="shared" si="27"/>
        <v>14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-13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-13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-13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-13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-13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-13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-13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6</v>
      </c>
      <c r="D103" s="9">
        <f t="shared" si="28"/>
        <v>20</v>
      </c>
      <c r="E103" s="9">
        <f t="shared" si="28"/>
        <v>4</v>
      </c>
      <c r="F103" s="9">
        <f t="shared" si="28"/>
        <v>8</v>
      </c>
      <c r="G103" s="9">
        <f t="shared" si="28"/>
        <v>19</v>
      </c>
      <c r="H103" s="9">
        <f t="shared" si="28"/>
        <v>7</v>
      </c>
      <c r="I103" s="9">
        <f t="shared" si="28"/>
        <v>7</v>
      </c>
      <c r="J103" s="9">
        <f t="shared" si="28"/>
        <v>14</v>
      </c>
      <c r="K103" s="9">
        <f t="shared" si="28"/>
        <v>-13</v>
      </c>
      <c r="N103" s="5">
        <f>SUM(N4:N101)</f>
        <v>14</v>
      </c>
      <c r="Q103" s="10">
        <f>SUM(Q4:Q101)</f>
        <v>37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E102" sqref="E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20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9</v>
      </c>
      <c r="AC5" s="10">
        <f>100*SUM(R11:R17)/AB5</f>
        <v>66.66666666666667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21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13</v>
      </c>
      <c r="AC6" s="10">
        <f>100*SUM(R18:R24)/AB6</f>
        <v>38.46153846153846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48.78048780487805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</v>
      </c>
      <c r="AC7" s="10">
        <f>100*SUM(R25:R31)/AB7</f>
        <v>33.333333333333336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50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2</v>
      </c>
      <c r="D14" s="11">
        <v>2</v>
      </c>
      <c r="E14" s="11">
        <v>2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2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2</v>
      </c>
      <c r="R14" s="9">
        <f t="shared" si="5"/>
        <v>4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1</v>
      </c>
      <c r="D15" s="11"/>
      <c r="E15" s="11">
        <v>1</v>
      </c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1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-1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4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3</v>
      </c>
      <c r="C20" s="11">
        <v>2</v>
      </c>
      <c r="D20" s="11">
        <v>1</v>
      </c>
      <c r="E20" s="11">
        <v>2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2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>
        <v>2</v>
      </c>
      <c r="D24" s="11"/>
      <c r="E24" s="11"/>
      <c r="F24" s="11"/>
      <c r="G24"/>
      <c r="H24" s="11"/>
      <c r="I24" s="11"/>
      <c r="J24" s="9">
        <f t="shared" si="0"/>
        <v>-2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-1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/>
      <c r="E31" s="11"/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-1</v>
      </c>
      <c r="M31" s="9">
        <f t="shared" si="8"/>
        <v>-1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2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</v>
      </c>
      <c r="M32" s="9">
        <f t="shared" si="8"/>
        <v>-1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</v>
      </c>
      <c r="M33" s="9">
        <f t="shared" si="8"/>
        <v>-1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-2</v>
      </c>
      <c r="M34" s="9">
        <f t="shared" si="8"/>
        <v>-1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-1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-2</v>
      </c>
      <c r="M37" s="9">
        <f aca="true" t="shared" si="17" ref="M37:M68">M36+K37</f>
        <v>-1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</v>
      </c>
      <c r="M38" s="9">
        <f t="shared" si="17"/>
        <v>-1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-1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-1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-1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-1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-1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-1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-1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-1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-1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-1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/>
      <c r="E49" s="11">
        <v>2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0</v>
      </c>
      <c r="M49" s="9">
        <f t="shared" si="17"/>
        <v>-1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-1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-1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-1</v>
      </c>
      <c r="M52" s="9">
        <f t="shared" si="17"/>
        <v>-1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-1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-3</v>
      </c>
      <c r="M59" s="9">
        <f t="shared" si="17"/>
        <v>-1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-1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-1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-3</v>
      </c>
      <c r="M62" s="9">
        <f t="shared" si="17"/>
        <v>-1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</v>
      </c>
      <c r="M63" s="9">
        <f t="shared" si="17"/>
        <v>-1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</v>
      </c>
      <c r="M64" s="9">
        <f t="shared" si="17"/>
        <v>-1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-3</v>
      </c>
      <c r="M65" s="9">
        <f t="shared" si="17"/>
        <v>-1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</v>
      </c>
      <c r="M66" s="9">
        <f t="shared" si="17"/>
        <v>-1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</v>
      </c>
      <c r="M67" s="9">
        <f t="shared" si="17"/>
        <v>-1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</v>
      </c>
      <c r="M68" s="9">
        <f t="shared" si="17"/>
        <v>-1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-3</v>
      </c>
      <c r="M69" s="9">
        <f aca="true" t="shared" si="26" ref="M69:M101">M68+K69</f>
        <v>-1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-3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-3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-3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-3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-3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-3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-3</v>
      </c>
      <c r="M80" s="9">
        <f t="shared" si="26"/>
        <v>-1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-3</v>
      </c>
      <c r="M81" s="9">
        <f t="shared" si="26"/>
        <v>-1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-3</v>
      </c>
      <c r="M82" s="9">
        <f t="shared" si="26"/>
        <v>-1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-3</v>
      </c>
      <c r="M83" s="9">
        <f t="shared" si="26"/>
        <v>-1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-1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-1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-1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-1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-1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-1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-1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-1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-1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2</v>
      </c>
      <c r="E101" s="11">
        <v>2</v>
      </c>
      <c r="F101"/>
      <c r="G101" s="11"/>
      <c r="H101" s="11"/>
      <c r="I101" s="11"/>
      <c r="J101" s="9">
        <f t="shared" si="19"/>
        <v>4</v>
      </c>
      <c r="K101" s="9">
        <f t="shared" si="20"/>
        <v>0</v>
      </c>
      <c r="L101" s="9">
        <f t="shared" si="25"/>
        <v>0</v>
      </c>
      <c r="M101" s="9">
        <f t="shared" si="26"/>
        <v>-1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12</v>
      </c>
      <c r="D103" s="9">
        <f t="shared" si="28"/>
        <v>10</v>
      </c>
      <c r="E103" s="9">
        <f t="shared" si="28"/>
        <v>10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-1</v>
      </c>
      <c r="N103" s="5">
        <f>SUM(N4:N101)</f>
        <v>0</v>
      </c>
      <c r="Q103" s="10">
        <f>SUM(Q4:Q101)</f>
        <v>21</v>
      </c>
      <c r="R103" s="10">
        <f>SUM(R4:R101)</f>
        <v>20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1" sqref="H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1.6666666666666667</v>
      </c>
      <c r="AA5" s="5">
        <f t="shared" si="6"/>
        <v>16.666666666666664</v>
      </c>
      <c r="AB5" s="10">
        <f>SUM(Q11:Q17)+SUM(R11:R17)</f>
        <v>2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2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60.3448275862069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6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6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7.500000000000001</v>
      </c>
      <c r="AA9" s="5">
        <f t="shared" si="6"/>
        <v>75</v>
      </c>
      <c r="AB9" s="10">
        <f>SUM(Q39:Q45)+SUM(R39:R45)</f>
        <v>15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27.27272727272727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1.6666666666666667</v>
      </c>
      <c r="AA11" s="5">
        <f t="shared" si="6"/>
        <v>16.666666666666664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25.71428571428571</v>
      </c>
      <c r="W12"/>
      <c r="X12" s="8" t="s">
        <v>42</v>
      </c>
      <c r="Z12" s="10">
        <f>SUM(N60:N66)</f>
        <v>0.8333333333333334</v>
      </c>
      <c r="AA12" s="5">
        <f t="shared" si="6"/>
        <v>8.333333333333332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-3.3333333333333335</v>
      </c>
      <c r="AA13" s="5">
        <f t="shared" si="6"/>
        <v>-33.33333333333333</v>
      </c>
      <c r="AB13" s="10">
        <f>SUM(Q67:Q73)+SUM(R67:R73)</f>
        <v>10</v>
      </c>
      <c r="AC13" s="10">
        <f>100*SUM(R67:R73)/AB13</f>
        <v>30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0.8333333333333334</v>
      </c>
      <c r="AA14" s="5">
        <f t="shared" si="6"/>
        <v>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-0.8333333333333334</v>
      </c>
      <c r="AA15" s="5">
        <f t="shared" si="6"/>
        <v>-8.333333333333332</v>
      </c>
      <c r="AB15" s="10">
        <f>SUM(Q81:Q87)+SUM(R81:R87)</f>
        <v>3</v>
      </c>
      <c r="AC15" s="10">
        <f>100*SUM(R81:R87)/AB15</f>
        <v>33.333333333333336</v>
      </c>
    </row>
    <row r="16" spans="1:29" ht="15">
      <c r="A16" s="12">
        <v>32759</v>
      </c>
      <c r="B16"/>
      <c r="C16"/>
      <c r="D16"/>
      <c r="E16"/>
      <c r="F16"/>
      <c r="G16"/>
      <c r="H16">
        <v>1</v>
      </c>
      <c r="I16"/>
      <c r="J16" s="9">
        <f t="shared" si="0"/>
        <v>0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0.8333333333333334</v>
      </c>
      <c r="O16" s="10">
        <f t="shared" si="9"/>
        <v>0.8333333333333334</v>
      </c>
      <c r="P16" s="5">
        <f t="shared" si="3"/>
        <v>8.333333333333334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0.8333333333333334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1</v>
      </c>
      <c r="N17" s="5">
        <f t="shared" si="2"/>
        <v>0.8333333333333334</v>
      </c>
      <c r="O17" s="10">
        <f t="shared" si="9"/>
        <v>1.6666666666666667</v>
      </c>
      <c r="P17" s="5">
        <f t="shared" si="3"/>
        <v>16.666666666666668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0.8333333333333334</v>
      </c>
      <c r="AA17" s="5">
        <f t="shared" si="6"/>
        <v>8.333333333333332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1</v>
      </c>
      <c r="N18" s="5">
        <f t="shared" si="2"/>
        <v>0</v>
      </c>
      <c r="O18" s="10">
        <f t="shared" si="9"/>
        <v>1.6666666666666667</v>
      </c>
      <c r="P18" s="5">
        <f t="shared" si="3"/>
        <v>16.666666666666668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10.000000000000002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1</v>
      </c>
      <c r="N19" s="5">
        <f t="shared" si="2"/>
        <v>0</v>
      </c>
      <c r="O19" s="10">
        <f t="shared" si="9"/>
        <v>1.6666666666666667</v>
      </c>
      <c r="P19" s="5">
        <f t="shared" si="3"/>
        <v>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2</v>
      </c>
      <c r="M20" s="9">
        <f t="shared" si="8"/>
        <v>1</v>
      </c>
      <c r="N20" s="5">
        <f t="shared" si="2"/>
        <v>0.8333333333333334</v>
      </c>
      <c r="O20" s="10">
        <f t="shared" si="9"/>
        <v>2.5</v>
      </c>
      <c r="P20" s="5">
        <f t="shared" si="3"/>
        <v>25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1</v>
      </c>
      <c r="N21" s="5">
        <f t="shared" si="2"/>
        <v>0</v>
      </c>
      <c r="O21" s="10">
        <f t="shared" si="9"/>
        <v>2.5</v>
      </c>
      <c r="P21" s="5">
        <f t="shared" si="3"/>
        <v>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1</v>
      </c>
      <c r="M22" s="9">
        <f t="shared" si="8"/>
        <v>1</v>
      </c>
      <c r="N22" s="5">
        <f t="shared" si="2"/>
        <v>-0.8333333333333334</v>
      </c>
      <c r="O22" s="10">
        <f t="shared" si="9"/>
        <v>1.6666666666666665</v>
      </c>
      <c r="P22" s="5">
        <f t="shared" si="3"/>
        <v>16.666666666666664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1</v>
      </c>
      <c r="N23" s="5">
        <f t="shared" si="2"/>
        <v>0</v>
      </c>
      <c r="O23" s="10">
        <f t="shared" si="9"/>
        <v>1.6666666666666665</v>
      </c>
      <c r="P23" s="5">
        <f t="shared" si="3"/>
        <v>16.666666666666664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1</v>
      </c>
      <c r="N24" s="5">
        <f t="shared" si="2"/>
        <v>0</v>
      </c>
      <c r="O24" s="10">
        <f t="shared" si="9"/>
        <v>1.6666666666666665</v>
      </c>
      <c r="P24" s="5">
        <f t="shared" si="3"/>
        <v>16.666666666666664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1</v>
      </c>
      <c r="N25" s="5">
        <f t="shared" si="2"/>
        <v>0</v>
      </c>
      <c r="O25" s="10">
        <f t="shared" si="9"/>
        <v>1.6666666666666665</v>
      </c>
      <c r="P25" s="5">
        <f t="shared" si="3"/>
        <v>16.666666666666664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0</v>
      </c>
      <c r="M26" s="9">
        <f t="shared" si="8"/>
        <v>1</v>
      </c>
      <c r="N26" s="5">
        <f t="shared" si="2"/>
        <v>-0.8333333333333334</v>
      </c>
      <c r="O26" s="10">
        <f t="shared" si="9"/>
        <v>0.8333333333333331</v>
      </c>
      <c r="P26" s="5">
        <f t="shared" si="3"/>
        <v>8.333333333333332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1</v>
      </c>
      <c r="N27" s="5">
        <f t="shared" si="2"/>
        <v>0</v>
      </c>
      <c r="O27" s="10">
        <f t="shared" si="9"/>
        <v>0.8333333333333331</v>
      </c>
      <c r="P27" s="5">
        <f t="shared" si="3"/>
        <v>8.333333333333332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1</v>
      </c>
      <c r="N28" s="5">
        <f t="shared" si="2"/>
        <v>0</v>
      </c>
      <c r="O28" s="10">
        <f t="shared" si="9"/>
        <v>0.8333333333333331</v>
      </c>
      <c r="P28" s="5">
        <f t="shared" si="3"/>
        <v>8.333333333333332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2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1</v>
      </c>
      <c r="M29" s="9">
        <f t="shared" si="8"/>
        <v>1</v>
      </c>
      <c r="N29" s="5">
        <f t="shared" si="2"/>
        <v>0.8333333333333334</v>
      </c>
      <c r="O29" s="10">
        <f t="shared" si="9"/>
        <v>1.6666666666666665</v>
      </c>
      <c r="P29" s="5">
        <f t="shared" si="3"/>
        <v>16.666666666666664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1</v>
      </c>
      <c r="N30" s="5">
        <f t="shared" si="2"/>
        <v>0</v>
      </c>
      <c r="O30" s="10">
        <f t="shared" si="9"/>
        <v>1.6666666666666665</v>
      </c>
      <c r="P30" s="5">
        <f t="shared" si="3"/>
        <v>16.666666666666664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1</v>
      </c>
      <c r="N31" s="5">
        <f t="shared" si="2"/>
        <v>0</v>
      </c>
      <c r="O31" s="10">
        <f t="shared" si="9"/>
        <v>1.6666666666666665</v>
      </c>
      <c r="P31" s="5">
        <f t="shared" si="3"/>
        <v>16.666666666666664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1</v>
      </c>
      <c r="N32" s="5">
        <f t="shared" si="2"/>
        <v>0</v>
      </c>
      <c r="O32" s="10">
        <f t="shared" si="9"/>
        <v>1.6666666666666665</v>
      </c>
      <c r="P32" s="5">
        <f t="shared" si="3"/>
        <v>16.666666666666664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>
        <v>2</v>
      </c>
      <c r="E33"/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2</v>
      </c>
      <c r="M33" s="9">
        <f t="shared" si="8"/>
        <v>1</v>
      </c>
      <c r="N33" s="5">
        <f t="shared" si="2"/>
        <v>0.8333333333333334</v>
      </c>
      <c r="O33" s="10">
        <f t="shared" si="9"/>
        <v>2.5</v>
      </c>
      <c r="P33" s="5">
        <f t="shared" si="3"/>
        <v>25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1</v>
      </c>
      <c r="N34" s="5">
        <f t="shared" si="2"/>
        <v>0</v>
      </c>
      <c r="O34" s="10">
        <f t="shared" si="9"/>
        <v>2.5</v>
      </c>
      <c r="P34" s="5">
        <f t="shared" si="3"/>
        <v>25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1</v>
      </c>
      <c r="N35" s="5">
        <f t="shared" si="2"/>
        <v>0</v>
      </c>
      <c r="O35" s="10">
        <f t="shared" si="9"/>
        <v>2.5</v>
      </c>
      <c r="P35" s="5">
        <f t="shared" si="3"/>
        <v>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2.5</v>
      </c>
      <c r="P36" s="5">
        <f aca="true" t="shared" si="13" ref="P36:P67">O36*100/$N$103</f>
        <v>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2.5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/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</v>
      </c>
      <c r="M38" s="9">
        <f t="shared" si="17"/>
        <v>1</v>
      </c>
      <c r="N38" s="5">
        <f t="shared" si="12"/>
        <v>-0.8333333333333334</v>
      </c>
      <c r="O38" s="10">
        <f t="shared" si="18"/>
        <v>1.6666666666666665</v>
      </c>
      <c r="P38" s="5">
        <f t="shared" si="13"/>
        <v>16.666666666666664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>
        <v>3</v>
      </c>
      <c r="E39">
        <v>1</v>
      </c>
      <c r="F39"/>
      <c r="G39"/>
      <c r="H39"/>
      <c r="I39"/>
      <c r="J39" s="9">
        <f t="shared" si="10"/>
        <v>4</v>
      </c>
      <c r="K39" s="9">
        <f t="shared" si="11"/>
        <v>0</v>
      </c>
      <c r="L39" s="9">
        <f t="shared" si="16"/>
        <v>5</v>
      </c>
      <c r="M39" s="9">
        <f t="shared" si="17"/>
        <v>1</v>
      </c>
      <c r="N39" s="5">
        <f t="shared" si="12"/>
        <v>3.3333333333333335</v>
      </c>
      <c r="O39" s="10">
        <f t="shared" si="18"/>
        <v>5</v>
      </c>
      <c r="P39" s="5">
        <f t="shared" si="13"/>
        <v>50</v>
      </c>
      <c r="Q39" s="9">
        <f t="shared" si="14"/>
        <v>0</v>
      </c>
      <c r="R39" s="9">
        <f t="shared" si="15"/>
        <v>4</v>
      </c>
      <c r="S39" s="8" t="s">
        <v>50</v>
      </c>
    </row>
    <row r="40" spans="1:18" ht="15">
      <c r="A40" s="12">
        <v>32783</v>
      </c>
      <c r="B40"/>
      <c r="C40">
        <v>2</v>
      </c>
      <c r="D40">
        <v>3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6</v>
      </c>
      <c r="M40" s="9">
        <f t="shared" si="17"/>
        <v>1</v>
      </c>
      <c r="N40" s="5">
        <f t="shared" si="12"/>
        <v>0.8333333333333334</v>
      </c>
      <c r="O40" s="10">
        <f t="shared" si="18"/>
        <v>5.833333333333333</v>
      </c>
      <c r="P40" s="5">
        <f t="shared" si="13"/>
        <v>58.33333333333333</v>
      </c>
      <c r="Q40" s="9">
        <f t="shared" si="14"/>
        <v>2</v>
      </c>
      <c r="R40" s="9">
        <f t="shared" si="15"/>
        <v>3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6</v>
      </c>
      <c r="M41" s="9">
        <f t="shared" si="17"/>
        <v>1</v>
      </c>
      <c r="N41" s="5">
        <f t="shared" si="12"/>
        <v>0</v>
      </c>
      <c r="O41" s="10">
        <f t="shared" si="18"/>
        <v>5.833333333333333</v>
      </c>
      <c r="P41" s="5">
        <f t="shared" si="13"/>
        <v>58.33333333333333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2</v>
      </c>
      <c r="E42" s="11"/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8</v>
      </c>
      <c r="M42" s="9">
        <f t="shared" si="17"/>
        <v>1</v>
      </c>
      <c r="N42" s="5">
        <f t="shared" si="12"/>
        <v>1.6666666666666667</v>
      </c>
      <c r="O42" s="10">
        <f t="shared" si="18"/>
        <v>7.5</v>
      </c>
      <c r="P42" s="5">
        <f t="shared" si="13"/>
        <v>75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1</v>
      </c>
      <c r="N43" s="5">
        <f t="shared" si="12"/>
        <v>0</v>
      </c>
      <c r="O43" s="10">
        <f t="shared" si="18"/>
        <v>7.5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1</v>
      </c>
      <c r="D44">
        <v>3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1</v>
      </c>
      <c r="N44" s="5">
        <f t="shared" si="12"/>
        <v>1.6666666666666667</v>
      </c>
      <c r="O44" s="10">
        <f t="shared" si="18"/>
        <v>9.166666666666666</v>
      </c>
      <c r="P44" s="5">
        <f t="shared" si="13"/>
        <v>91.66666666666666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1</v>
      </c>
      <c r="N45" s="5">
        <f t="shared" si="12"/>
        <v>0</v>
      </c>
      <c r="O45" s="10">
        <f t="shared" si="18"/>
        <v>9.166666666666666</v>
      </c>
      <c r="P45" s="5">
        <f t="shared" si="13"/>
        <v>91.66666666666666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1</v>
      </c>
      <c r="N46" s="5">
        <f t="shared" si="12"/>
        <v>0</v>
      </c>
      <c r="O46" s="10">
        <f t="shared" si="18"/>
        <v>9.166666666666666</v>
      </c>
      <c r="P46" s="5">
        <f t="shared" si="13"/>
        <v>91.66666666666666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1</v>
      </c>
      <c r="N47" s="5">
        <f t="shared" si="12"/>
        <v>0</v>
      </c>
      <c r="O47" s="10">
        <f t="shared" si="18"/>
        <v>9.166666666666666</v>
      </c>
      <c r="P47" s="5">
        <f t="shared" si="13"/>
        <v>91.66666666666666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1</v>
      </c>
      <c r="N48" s="5">
        <f t="shared" si="12"/>
        <v>0.8333333333333334</v>
      </c>
      <c r="O48" s="10">
        <f t="shared" si="18"/>
        <v>10</v>
      </c>
      <c r="P48" s="5">
        <f t="shared" si="13"/>
        <v>100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1</v>
      </c>
      <c r="N49" s="5">
        <f t="shared" si="12"/>
        <v>0</v>
      </c>
      <c r="O49" s="10">
        <f t="shared" si="18"/>
        <v>10</v>
      </c>
      <c r="P49" s="5">
        <f t="shared" si="13"/>
        <v>100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1</v>
      </c>
      <c r="N50" s="5">
        <f t="shared" si="12"/>
        <v>0</v>
      </c>
      <c r="O50" s="10">
        <f t="shared" si="18"/>
        <v>10</v>
      </c>
      <c r="P50" s="5">
        <f t="shared" si="13"/>
        <v>100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1</v>
      </c>
      <c r="N51" s="5">
        <f t="shared" si="12"/>
        <v>0</v>
      </c>
      <c r="O51" s="10">
        <f t="shared" si="18"/>
        <v>10</v>
      </c>
      <c r="P51" s="5">
        <f t="shared" si="13"/>
        <v>100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10</v>
      </c>
      <c r="M52" s="9">
        <f t="shared" si="17"/>
        <v>1</v>
      </c>
      <c r="N52" s="5">
        <f t="shared" si="12"/>
        <v>-0.8333333333333334</v>
      </c>
      <c r="O52" s="10">
        <f t="shared" si="18"/>
        <v>9.166666666666666</v>
      </c>
      <c r="P52" s="5">
        <f t="shared" si="13"/>
        <v>91.66666666666666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1</v>
      </c>
      <c r="N53" s="5">
        <f t="shared" si="12"/>
        <v>0</v>
      </c>
      <c r="O53" s="10">
        <f t="shared" si="18"/>
        <v>9.166666666666666</v>
      </c>
      <c r="P53" s="5">
        <f t="shared" si="13"/>
        <v>91.66666666666666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1</v>
      </c>
      <c r="N54" s="5">
        <f t="shared" si="12"/>
        <v>0</v>
      </c>
      <c r="O54" s="10">
        <f t="shared" si="18"/>
        <v>9.166666666666666</v>
      </c>
      <c r="P54" s="5">
        <f t="shared" si="13"/>
        <v>91.66666666666666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1</v>
      </c>
      <c r="N55" s="5">
        <f t="shared" si="12"/>
        <v>0</v>
      </c>
      <c r="O55" s="10">
        <f t="shared" si="18"/>
        <v>9.166666666666666</v>
      </c>
      <c r="P55" s="5">
        <f t="shared" si="13"/>
        <v>91.66666666666666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1</v>
      </c>
      <c r="N56" s="5">
        <f t="shared" si="12"/>
        <v>0</v>
      </c>
      <c r="O56" s="10">
        <f t="shared" si="18"/>
        <v>9.166666666666666</v>
      </c>
      <c r="P56" s="5">
        <f t="shared" si="13"/>
        <v>91.66666666666666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10</v>
      </c>
      <c r="M57" s="9">
        <f t="shared" si="17"/>
        <v>1</v>
      </c>
      <c r="N57" s="5">
        <f t="shared" si="12"/>
        <v>0</v>
      </c>
      <c r="O57" s="10">
        <f t="shared" si="18"/>
        <v>9.166666666666666</v>
      </c>
      <c r="P57" s="5">
        <f t="shared" si="13"/>
        <v>91.66666666666666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10</v>
      </c>
      <c r="M58" s="9">
        <f t="shared" si="17"/>
        <v>1</v>
      </c>
      <c r="N58" s="5">
        <f t="shared" si="12"/>
        <v>0</v>
      </c>
      <c r="O58" s="10">
        <f t="shared" si="18"/>
        <v>9.166666666666666</v>
      </c>
      <c r="P58" s="5">
        <f t="shared" si="13"/>
        <v>91.66666666666666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12</v>
      </c>
      <c r="M59" s="9">
        <f t="shared" si="17"/>
        <v>1</v>
      </c>
      <c r="N59" s="5">
        <f t="shared" si="12"/>
        <v>1.6666666666666667</v>
      </c>
      <c r="O59" s="10">
        <f t="shared" si="18"/>
        <v>10.833333333333332</v>
      </c>
      <c r="P59" s="5">
        <f t="shared" si="13"/>
        <v>108.33333333333333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12</v>
      </c>
      <c r="M60" s="9">
        <f t="shared" si="17"/>
        <v>1</v>
      </c>
      <c r="N60" s="5">
        <f t="shared" si="12"/>
        <v>0</v>
      </c>
      <c r="O60" s="10">
        <f t="shared" si="18"/>
        <v>10.833333333333332</v>
      </c>
      <c r="P60" s="5">
        <f t="shared" si="13"/>
        <v>108.33333333333333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12</v>
      </c>
      <c r="M61" s="9">
        <f t="shared" si="17"/>
        <v>1</v>
      </c>
      <c r="N61" s="5">
        <f t="shared" si="12"/>
        <v>0</v>
      </c>
      <c r="O61" s="10">
        <f t="shared" si="18"/>
        <v>10.833333333333332</v>
      </c>
      <c r="P61" s="5">
        <f t="shared" si="13"/>
        <v>108.33333333333333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>
        <v>1</v>
      </c>
      <c r="E62">
        <v>2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1.6666666666666667</v>
      </c>
      <c r="O62" s="10">
        <f t="shared" si="18"/>
        <v>12.499999999999998</v>
      </c>
      <c r="P62" s="5">
        <f t="shared" si="13"/>
        <v>124.99999999999997</v>
      </c>
      <c r="Q62" s="9">
        <f t="shared" si="14"/>
        <v>1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12.499999999999998</v>
      </c>
      <c r="P63" s="5">
        <f t="shared" si="13"/>
        <v>124.99999999999997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12.499999999999998</v>
      </c>
      <c r="P64" s="5">
        <f t="shared" si="13"/>
        <v>124.99999999999997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12.499999999999998</v>
      </c>
      <c r="P65" s="5">
        <f t="shared" si="13"/>
        <v>124.99999999999997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13</v>
      </c>
      <c r="M66" s="9">
        <f t="shared" si="17"/>
        <v>1</v>
      </c>
      <c r="N66" s="5">
        <f t="shared" si="12"/>
        <v>-0.8333333333333334</v>
      </c>
      <c r="O66" s="10">
        <f t="shared" si="18"/>
        <v>11.666666666666664</v>
      </c>
      <c r="P66" s="5">
        <f t="shared" si="13"/>
        <v>116.66666666666666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13</v>
      </c>
      <c r="M67" s="9">
        <f t="shared" si="17"/>
        <v>1</v>
      </c>
      <c r="N67" s="5">
        <f t="shared" si="12"/>
        <v>0</v>
      </c>
      <c r="O67" s="10">
        <f t="shared" si="18"/>
        <v>11.666666666666664</v>
      </c>
      <c r="P67" s="5">
        <f t="shared" si="13"/>
        <v>116.66666666666666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2</v>
      </c>
      <c r="C68"/>
      <c r="D68">
        <v>2</v>
      </c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13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11.666666666666664</v>
      </c>
      <c r="P68" s="5">
        <f aca="true" t="shared" si="22" ref="P68:P99">O68*100/$N$103</f>
        <v>116.66666666666666</v>
      </c>
      <c r="Q68" s="9">
        <f aca="true" t="shared" si="23" ref="Q68:Q101">+B68+C68+F68+G68</f>
        <v>2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11.666666666666664</v>
      </c>
      <c r="P69" s="5">
        <f t="shared" si="22"/>
        <v>116.66666666666666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1</v>
      </c>
      <c r="N70" s="5">
        <f t="shared" si="21"/>
        <v>0</v>
      </c>
      <c r="O70" s="10">
        <f t="shared" si="27"/>
        <v>11.666666666666664</v>
      </c>
      <c r="P70" s="5">
        <f t="shared" si="22"/>
        <v>116.66666666666666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>
        <v>1</v>
      </c>
      <c r="D71"/>
      <c r="E71"/>
      <c r="F71"/>
      <c r="G71"/>
      <c r="H71"/>
      <c r="I71"/>
      <c r="J71" s="9">
        <f t="shared" si="19"/>
        <v>-2</v>
      </c>
      <c r="K71" s="9">
        <f t="shared" si="20"/>
        <v>0</v>
      </c>
      <c r="L71" s="9">
        <f t="shared" si="25"/>
        <v>11</v>
      </c>
      <c r="M71" s="9">
        <f t="shared" si="26"/>
        <v>1</v>
      </c>
      <c r="N71" s="5">
        <f t="shared" si="21"/>
        <v>-1.6666666666666667</v>
      </c>
      <c r="O71" s="10">
        <f t="shared" si="27"/>
        <v>9.999999999999998</v>
      </c>
      <c r="P71" s="5">
        <f t="shared" si="22"/>
        <v>99.99999999999997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11</v>
      </c>
      <c r="M72" s="9">
        <f t="shared" si="26"/>
        <v>1</v>
      </c>
      <c r="N72" s="5">
        <f t="shared" si="21"/>
        <v>0</v>
      </c>
      <c r="O72" s="10">
        <f t="shared" si="27"/>
        <v>9.999999999999998</v>
      </c>
      <c r="P72" s="5">
        <f t="shared" si="22"/>
        <v>99.99999999999997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2</v>
      </c>
      <c r="C73">
        <v>1</v>
      </c>
      <c r="D73">
        <v>1</v>
      </c>
      <c r="E73" s="11"/>
      <c r="F73"/>
      <c r="G73"/>
      <c r="H73"/>
      <c r="I73" s="11"/>
      <c r="J73" s="9">
        <f t="shared" si="19"/>
        <v>-2</v>
      </c>
      <c r="K73" s="9">
        <f t="shared" si="20"/>
        <v>0</v>
      </c>
      <c r="L73" s="9">
        <f t="shared" si="25"/>
        <v>9</v>
      </c>
      <c r="M73" s="9">
        <f t="shared" si="26"/>
        <v>1</v>
      </c>
      <c r="N73" s="5">
        <f t="shared" si="21"/>
        <v>-1.6666666666666667</v>
      </c>
      <c r="O73" s="10">
        <f t="shared" si="27"/>
        <v>8.333333333333332</v>
      </c>
      <c r="P73" s="5">
        <f t="shared" si="22"/>
        <v>83.33333333333333</v>
      </c>
      <c r="Q73" s="9">
        <f t="shared" si="23"/>
        <v>3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9</v>
      </c>
      <c r="M74" s="9">
        <f t="shared" si="26"/>
        <v>1</v>
      </c>
      <c r="N74" s="5">
        <f t="shared" si="21"/>
        <v>0</v>
      </c>
      <c r="O74" s="10">
        <f t="shared" si="27"/>
        <v>8.333333333333332</v>
      </c>
      <c r="P74" s="5">
        <f t="shared" si="22"/>
        <v>83.33333333333333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9</v>
      </c>
      <c r="M75" s="9">
        <f t="shared" si="26"/>
        <v>1</v>
      </c>
      <c r="N75" s="5">
        <f t="shared" si="21"/>
        <v>0</v>
      </c>
      <c r="O75" s="10">
        <f t="shared" si="27"/>
        <v>8.333333333333332</v>
      </c>
      <c r="P75" s="5">
        <f t="shared" si="22"/>
        <v>83.33333333333333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9</v>
      </c>
      <c r="M76" s="9">
        <f t="shared" si="26"/>
        <v>1</v>
      </c>
      <c r="N76" s="5">
        <f t="shared" si="21"/>
        <v>0</v>
      </c>
      <c r="O76" s="10">
        <f t="shared" si="27"/>
        <v>8.333333333333332</v>
      </c>
      <c r="P76" s="5">
        <f t="shared" si="22"/>
        <v>83.33333333333333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10</v>
      </c>
      <c r="M77" s="9">
        <f t="shared" si="26"/>
        <v>1</v>
      </c>
      <c r="N77" s="5">
        <f t="shared" si="21"/>
        <v>0.8333333333333334</v>
      </c>
      <c r="O77" s="10">
        <f t="shared" si="27"/>
        <v>9.166666666666666</v>
      </c>
      <c r="P77" s="5">
        <f t="shared" si="22"/>
        <v>91.66666666666666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1</v>
      </c>
      <c r="N78" s="5">
        <f t="shared" si="21"/>
        <v>0</v>
      </c>
      <c r="O78" s="10">
        <f t="shared" si="27"/>
        <v>9.166666666666666</v>
      </c>
      <c r="P78" s="5">
        <f t="shared" si="22"/>
        <v>91.66666666666666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1</v>
      </c>
      <c r="N79" s="5">
        <f t="shared" si="21"/>
        <v>0</v>
      </c>
      <c r="O79" s="10">
        <f t="shared" si="27"/>
        <v>9.166666666666666</v>
      </c>
      <c r="P79" s="5">
        <f t="shared" si="22"/>
        <v>91.66666666666666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1</v>
      </c>
      <c r="N80" s="5">
        <f t="shared" si="21"/>
        <v>0</v>
      </c>
      <c r="O80" s="10">
        <f t="shared" si="27"/>
        <v>9.166666666666666</v>
      </c>
      <c r="P80" s="5">
        <f t="shared" si="22"/>
        <v>91.66666666666666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>
        <v>1</v>
      </c>
      <c r="D81"/>
      <c r="E81">
        <v>1</v>
      </c>
      <c r="F81"/>
      <c r="G81"/>
      <c r="H81"/>
      <c r="I81"/>
      <c r="J81" s="9">
        <f t="shared" si="19"/>
        <v>-1</v>
      </c>
      <c r="K81" s="9">
        <f t="shared" si="20"/>
        <v>0</v>
      </c>
      <c r="L81" s="9">
        <f t="shared" si="25"/>
        <v>9</v>
      </c>
      <c r="M81" s="9">
        <f t="shared" si="26"/>
        <v>1</v>
      </c>
      <c r="N81" s="5">
        <f t="shared" si="21"/>
        <v>-0.8333333333333334</v>
      </c>
      <c r="O81" s="10">
        <f t="shared" si="27"/>
        <v>8.333333333333332</v>
      </c>
      <c r="P81" s="5">
        <f t="shared" si="22"/>
        <v>83.33333333333333</v>
      </c>
      <c r="Q81" s="9">
        <f t="shared" si="23"/>
        <v>2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9</v>
      </c>
      <c r="M82" s="9">
        <f t="shared" si="26"/>
        <v>1</v>
      </c>
      <c r="N82" s="5">
        <f t="shared" si="21"/>
        <v>0</v>
      </c>
      <c r="O82" s="10">
        <f t="shared" si="27"/>
        <v>8.333333333333332</v>
      </c>
      <c r="P82" s="5">
        <f t="shared" si="22"/>
        <v>83.33333333333333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9</v>
      </c>
      <c r="M83" s="9">
        <f t="shared" si="26"/>
        <v>1</v>
      </c>
      <c r="N83" s="5">
        <f t="shared" si="21"/>
        <v>0</v>
      </c>
      <c r="O83" s="10">
        <f t="shared" si="27"/>
        <v>8.333333333333332</v>
      </c>
      <c r="P83" s="5">
        <f t="shared" si="22"/>
        <v>83.33333333333333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9</v>
      </c>
      <c r="M84" s="9">
        <f t="shared" si="26"/>
        <v>1</v>
      </c>
      <c r="N84" s="5">
        <f t="shared" si="21"/>
        <v>0</v>
      </c>
      <c r="O84" s="10">
        <f t="shared" si="27"/>
        <v>8.333333333333332</v>
      </c>
      <c r="P84" s="5">
        <f t="shared" si="22"/>
        <v>83.33333333333333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9</v>
      </c>
      <c r="M85" s="9">
        <f t="shared" si="26"/>
        <v>1</v>
      </c>
      <c r="N85" s="5">
        <f t="shared" si="21"/>
        <v>0</v>
      </c>
      <c r="O85" s="10">
        <f t="shared" si="27"/>
        <v>8.333333333333332</v>
      </c>
      <c r="P85" s="5">
        <f t="shared" si="22"/>
        <v>83.33333333333333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1</v>
      </c>
      <c r="N86" s="5">
        <f t="shared" si="21"/>
        <v>0</v>
      </c>
      <c r="O86" s="10">
        <f t="shared" si="27"/>
        <v>8.333333333333332</v>
      </c>
      <c r="P86" s="5">
        <f t="shared" si="22"/>
        <v>83.33333333333333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9</v>
      </c>
      <c r="M87" s="9">
        <f t="shared" si="26"/>
        <v>1</v>
      </c>
      <c r="N87" s="5">
        <f t="shared" si="21"/>
        <v>0</v>
      </c>
      <c r="O87" s="10">
        <f t="shared" si="27"/>
        <v>8.333333333333332</v>
      </c>
      <c r="P87" s="5">
        <f t="shared" si="22"/>
        <v>83.33333333333333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9</v>
      </c>
      <c r="M88" s="9">
        <f t="shared" si="26"/>
        <v>1</v>
      </c>
      <c r="N88" s="5">
        <f t="shared" si="21"/>
        <v>0</v>
      </c>
      <c r="O88" s="10">
        <f t="shared" si="27"/>
        <v>8.333333333333332</v>
      </c>
      <c r="P88" s="5">
        <f t="shared" si="22"/>
        <v>83.33333333333333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9</v>
      </c>
      <c r="M89" s="9">
        <f t="shared" si="26"/>
        <v>1</v>
      </c>
      <c r="N89" s="5">
        <f t="shared" si="21"/>
        <v>0</v>
      </c>
      <c r="O89" s="10">
        <f t="shared" si="27"/>
        <v>8.333333333333332</v>
      </c>
      <c r="P89" s="5">
        <f t="shared" si="22"/>
        <v>83.33333333333333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10</v>
      </c>
      <c r="M90" s="9">
        <f t="shared" si="26"/>
        <v>1</v>
      </c>
      <c r="N90" s="5">
        <f t="shared" si="21"/>
        <v>0.8333333333333334</v>
      </c>
      <c r="O90" s="10">
        <f t="shared" si="27"/>
        <v>9.166666666666666</v>
      </c>
      <c r="P90" s="5">
        <f t="shared" si="22"/>
        <v>91.66666666666666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1</v>
      </c>
      <c r="N91" s="5">
        <f t="shared" si="21"/>
        <v>0</v>
      </c>
      <c r="O91" s="10">
        <f t="shared" si="27"/>
        <v>9.166666666666666</v>
      </c>
      <c r="P91" s="5">
        <f t="shared" si="22"/>
        <v>91.66666666666666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1</v>
      </c>
      <c r="N92" s="5">
        <f t="shared" si="21"/>
        <v>0</v>
      </c>
      <c r="O92" s="10">
        <f t="shared" si="27"/>
        <v>9.166666666666666</v>
      </c>
      <c r="P92" s="5">
        <f t="shared" si="22"/>
        <v>91.66666666666666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1</v>
      </c>
      <c r="N93" s="5">
        <f t="shared" si="21"/>
        <v>0</v>
      </c>
      <c r="O93" s="10">
        <f t="shared" si="27"/>
        <v>9.166666666666666</v>
      </c>
      <c r="P93" s="5">
        <f t="shared" si="22"/>
        <v>91.66666666666666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1</v>
      </c>
      <c r="N94" s="5">
        <f t="shared" si="21"/>
        <v>0</v>
      </c>
      <c r="O94" s="10">
        <f t="shared" si="27"/>
        <v>9.166666666666666</v>
      </c>
      <c r="P94" s="5">
        <f t="shared" si="22"/>
        <v>91.66666666666666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1</v>
      </c>
      <c r="N95" s="5">
        <f t="shared" si="21"/>
        <v>0</v>
      </c>
      <c r="O95" s="10">
        <f t="shared" si="27"/>
        <v>9.166666666666666</v>
      </c>
      <c r="P95" s="5">
        <f t="shared" si="22"/>
        <v>91.66666666666666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1</v>
      </c>
      <c r="N96" s="5">
        <f t="shared" si="21"/>
        <v>0</v>
      </c>
      <c r="O96" s="10">
        <f t="shared" si="27"/>
        <v>9.166666666666666</v>
      </c>
      <c r="P96" s="5">
        <f t="shared" si="22"/>
        <v>91.66666666666666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1</v>
      </c>
      <c r="N97" s="5">
        <f t="shared" si="21"/>
        <v>0</v>
      </c>
      <c r="O97" s="10">
        <f t="shared" si="27"/>
        <v>9.166666666666666</v>
      </c>
      <c r="P97" s="5">
        <f t="shared" si="22"/>
        <v>91.66666666666666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1</v>
      </c>
      <c r="N98" s="5">
        <f t="shared" si="21"/>
        <v>0</v>
      </c>
      <c r="O98" s="10">
        <f t="shared" si="27"/>
        <v>9.166666666666666</v>
      </c>
      <c r="P98" s="5">
        <f t="shared" si="22"/>
        <v>91.66666666666666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1</v>
      </c>
      <c r="N99" s="5">
        <f t="shared" si="21"/>
        <v>0</v>
      </c>
      <c r="O99" s="10">
        <f t="shared" si="27"/>
        <v>9.166666666666666</v>
      </c>
      <c r="P99" s="5">
        <f t="shared" si="22"/>
        <v>91.66666666666666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>
        <v>1</v>
      </c>
      <c r="I100"/>
      <c r="J100" s="9">
        <f t="shared" si="19"/>
        <v>0</v>
      </c>
      <c r="K100" s="9">
        <f t="shared" si="20"/>
        <v>1</v>
      </c>
      <c r="L100" s="9">
        <f t="shared" si="25"/>
        <v>10</v>
      </c>
      <c r="M100" s="9">
        <f t="shared" si="26"/>
        <v>2</v>
      </c>
      <c r="N100" s="5">
        <f t="shared" si="21"/>
        <v>0.8333333333333334</v>
      </c>
      <c r="O100" s="10">
        <f t="shared" si="27"/>
        <v>10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10</v>
      </c>
      <c r="M101" s="9">
        <f t="shared" si="26"/>
        <v>2</v>
      </c>
      <c r="N101" s="5">
        <f t="shared" si="21"/>
        <v>0</v>
      </c>
      <c r="O101" s="10">
        <f>O100+N101</f>
        <v>10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14</v>
      </c>
      <c r="D103" s="9">
        <f t="shared" si="28"/>
        <v>24</v>
      </c>
      <c r="E103" s="9">
        <f t="shared" si="28"/>
        <v>9</v>
      </c>
      <c r="F103" s="9">
        <f t="shared" si="28"/>
        <v>0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10</v>
      </c>
      <c r="K103" s="9">
        <f t="shared" si="28"/>
        <v>2</v>
      </c>
      <c r="N103" s="5">
        <f>SUM(N4:N101)</f>
        <v>10</v>
      </c>
      <c r="Q103" s="10">
        <f>SUM(Q4:Q101)</f>
        <v>23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2000-05-20T16:03:23Z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