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1"/>
  </bookViews>
  <sheets>
    <sheet name="BESPsum" sheetId="1" r:id="rId1"/>
    <sheet name="BESP00" sheetId="2" r:id="rId2"/>
    <sheet name="BESP99" sheetId="3" r:id="rId3"/>
    <sheet name="BESP97" sheetId="4" r:id="rId4"/>
    <sheet name="BESP96" sheetId="5" r:id="rId5"/>
    <sheet name="BESP95" sheetId="6" r:id="rId6"/>
    <sheet name="BESP94" sheetId="7" r:id="rId7"/>
    <sheet name="BESP93" sheetId="8" r:id="rId8"/>
    <sheet name="BESP92" sheetId="9" r:id="rId9"/>
    <sheet name="BESP91" sheetId="10" r:id="rId10"/>
    <sheet name="BESP90" sheetId="11" r:id="rId11"/>
    <sheet name="BESP89" sheetId="12" r:id="rId12"/>
    <sheet name="BESP88" sheetId="13" r:id="rId13"/>
    <sheet name="BESP87" sheetId="14" r:id="rId14"/>
    <sheet name="BESP86" sheetId="15" r:id="rId15"/>
    <sheet name="BESP85" sheetId="16" r:id="rId16"/>
    <sheet name="BESP84" sheetId="17" r:id="rId17"/>
    <sheet name="BE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'BESP00'!$A$4:$A$101</definedName>
    <definedName name="_Fill" localSheetId="16" hidden="1">'BESP84'!$A$4:$A$101</definedName>
    <definedName name="_Fill" localSheetId="15" hidden="1">'BESP85'!$A$4:$A$101</definedName>
    <definedName name="_Fill" localSheetId="14" hidden="1">'BESP86'!$A$4:$A$101</definedName>
    <definedName name="_Fill" localSheetId="13" hidden="1">'BESP87'!$A$4:$A$101</definedName>
    <definedName name="_Fill" localSheetId="12" hidden="1">'BESP88'!$A$4:$A$101</definedName>
    <definedName name="_Fill" localSheetId="11" hidden="1">'BESP89'!$A$4:$A$101</definedName>
    <definedName name="_Fill" localSheetId="10" hidden="1">'BESP90'!$A$4:$A$101</definedName>
    <definedName name="_Fill" localSheetId="9" hidden="1">'BESP91'!$A$4:$A$101</definedName>
    <definedName name="_Fill" localSheetId="8" hidden="1">'BESP92'!$A$4:$A$101</definedName>
    <definedName name="_Fill" localSheetId="7" hidden="1">'BESP93'!$A$4:$A$101</definedName>
    <definedName name="_Fill" localSheetId="6" hidden="1">'BESP94'!$A$4:$A$101</definedName>
    <definedName name="_Fill" localSheetId="5" hidden="1">'BESP95'!$A$4:$A$101</definedName>
    <definedName name="_Fill" localSheetId="4" hidden="1">'BESP96'!$A$4:$A$101</definedName>
    <definedName name="_Fill" localSheetId="3" hidden="1">'BESP97'!$A$4:$A$101</definedName>
    <definedName name="_Fill" localSheetId="2" hidden="1">'BESP99'!$A$4:$A$101</definedName>
    <definedName name="_Fill" localSheetId="17" hidden="1">'BESPfrm'!$A$4:$A$101</definedName>
    <definedName name="_Fill" localSheetId="0" hidden="1">'BESPsum'!$A$4:$A$101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Print_Area_MI">#REF!</definedName>
    <definedName name="summary" localSheetId="1">'BESP00'!$T$1:$AF$22</definedName>
    <definedName name="summary" localSheetId="16">'BESP84'!$T$1:$AF$22</definedName>
    <definedName name="summary" localSheetId="15">'BESP85'!$T$1:$AF$22</definedName>
    <definedName name="summary" localSheetId="14">'BESP86'!$T$1:$AF$22</definedName>
    <definedName name="summary" localSheetId="13">'BESP87'!$T$1:$AF$22</definedName>
    <definedName name="summary" localSheetId="12">'BESP88'!$T$1:$AF$22</definedName>
    <definedName name="summary" localSheetId="10">'BESP90'!$T$1:$AF$22</definedName>
    <definedName name="summary" localSheetId="9">'BESP91'!$T$1:$AF$22</definedName>
    <definedName name="summary" localSheetId="8">'BESP92'!$T$1:$AF$22</definedName>
    <definedName name="summary" localSheetId="7">'BESP93'!$T$1:$AF$22</definedName>
    <definedName name="summary" localSheetId="6">'BESP94'!$T$1:$AF$22</definedName>
    <definedName name="summary" localSheetId="5">'BESP95'!$T$1:$AF$22</definedName>
    <definedName name="summary" localSheetId="4">'BESP96'!$T$1:$AF$22</definedName>
    <definedName name="summary" localSheetId="3">'BESP97'!$T$1:$AF$22</definedName>
    <definedName name="summary" localSheetId="2">'BESP99'!$T$1:$AF$22</definedName>
    <definedName name="summary" localSheetId="17">'BESPfrm'!$T$1:$AF$22</definedName>
    <definedName name="summary" localSheetId="0">'BESPsum'!$T$1:$AF$22</definedName>
    <definedName name="summary">'BESP89'!$T$1:$AF$22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<sst xmlns="http://schemas.openxmlformats.org/spreadsheetml/2006/main" count="1311" uniqueCount="81">
  <si>
    <t>Buckeye</t>
  </si>
  <si>
    <t>Spring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</si>
  <si>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</si>
  <si>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</si>
  <si>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</si>
  <si>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</si>
  <si>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</si>
  <si>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</si>
  <si>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</si>
  <si>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</si>
  <si>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</si>
  <si>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</si>
  <si>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</si>
  <si>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</si>
  <si>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</si>
  <si>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</si>
  <si>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</si>
  <si>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</si>
  <si>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</si>
  <si>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</si>
  <si>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</si>
  <si>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</si>
  <si>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</si>
  <si>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</si>
  <si>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</si>
  <si>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</si>
  <si>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</si>
  <si>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</si>
  <si>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</si>
  <si>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</si>
  <si>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</si>
  <si>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</si>
  <si>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</si>
  <si>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</si>
  <si>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</si>
  <si>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</si>
  <si>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</si>
  <si>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</si>
  <si>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</si>
  <si>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</si>
  <si>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</si>
  <si>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</si>
  <si>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</si>
  <si>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</si>
  <si>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</si>
  <si>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</si>
  <si>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</si>
  <si>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</si>
  <si>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</si>
  <si>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</si>
  <si>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</si>
  <si>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</si>
  <si>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</si>
  <si>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</si>
  <si>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</si>
  <si>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</si>
  <si>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mean=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</si>
  <si>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</si>
  <si>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</si>
  <si>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</si>
  <si>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</si>
  <si>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</si>
  <si>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</si>
  <si>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</si>
  <si>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1989</t>
  </si>
  <si>
    <t xml:space="preserve"> </t>
  </si>
  <si>
    <t>Spring 1988</t>
  </si>
  <si>
    <t>Spring 1987</t>
  </si>
  <si>
    <t>Spring 1986</t>
  </si>
  <si>
    <t>Spring 1985</t>
  </si>
  <si>
    <t>Spring 1984</t>
  </si>
  <si>
    <t>Spring 19</t>
  </si>
  <si>
    <t>Spring 1997</t>
  </si>
  <si>
    <t>Spring 1999</t>
  </si>
  <si>
    <t>Spring 2000</t>
  </si>
  <si>
    <t>normalized</t>
  </si>
  <si>
    <t>no.S</t>
  </si>
  <si>
    <t>no.N</t>
  </si>
  <si>
    <t>#3 years</t>
  </si>
  <si>
    <t>Mean annual catch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</si>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</sst>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5" fillId="0" borderId="0" xfId="20">
      <alignment/>
      <protection/>
    </xf>
    <xf numFmtId="164" fontId="5" fillId="0" borderId="0" xfId="20" applyProtection="1">
      <alignment/>
      <protection/>
    </xf>
    <xf numFmtId="164" fontId="5" fillId="0" borderId="0" xfId="21">
      <alignment/>
      <protection/>
    </xf>
    <xf numFmtId="164" fontId="5" fillId="0" borderId="0" xfId="21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64" fontId="4" fillId="0" borderId="0" xfId="0" applyFont="1" applyAlignment="1" applyProtection="1" quotePrefix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225"/>
          <c:w val="0.956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BESPsum!$W$4:$W$16</c:f>
              <c:strCache/>
            </c:strRef>
          </c:cat>
          <c:val>
            <c:numRef>
              <c:f>BESPsum!$AA$4:$AA$16</c:f>
              <c:numCache>
                <c:ptCount val="13"/>
                <c:pt idx="0">
                  <c:v>0.4323049715071723</c:v>
                </c:pt>
                <c:pt idx="1">
                  <c:v>1.4541167223423068</c:v>
                </c:pt>
                <c:pt idx="2">
                  <c:v>5.266260561996463</c:v>
                </c:pt>
                <c:pt idx="3">
                  <c:v>7.152682255845942</c:v>
                </c:pt>
                <c:pt idx="4">
                  <c:v>10.945175869522497</c:v>
                </c:pt>
                <c:pt idx="5">
                  <c:v>11.790135586559241</c:v>
                </c:pt>
                <c:pt idx="6">
                  <c:v>16.093535075653367</c:v>
                </c:pt>
                <c:pt idx="7">
                  <c:v>18.608764000786007</c:v>
                </c:pt>
                <c:pt idx="8">
                  <c:v>11.947337394380034</c:v>
                </c:pt>
                <c:pt idx="9">
                  <c:v>9.078404401650618</c:v>
                </c:pt>
                <c:pt idx="10">
                  <c:v>4.991157398310079</c:v>
                </c:pt>
                <c:pt idx="11">
                  <c:v>1.9060719198270777</c:v>
                </c:pt>
                <c:pt idx="12">
                  <c:v>0.3340538416191786</c:v>
                </c:pt>
              </c:numCache>
            </c:numRef>
          </c:val>
        </c:ser>
        <c:gapWidth val="0"/>
        <c:axId val="28111852"/>
        <c:axId val="51680077"/>
      </c:bar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80077"/>
        <c:crosses val="autoZero"/>
        <c:auto val="0"/>
        <c:lblOffset val="100"/>
        <c:noMultiLvlLbl val="0"/>
      </c:catAx>
      <c:valAx>
        <c:axId val="5168007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11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BESP97!$X$4:$X$16</c:f>
              <c:strCache/>
            </c:strRef>
          </c:cat>
          <c:val>
            <c:numRef>
              <c:f>BESP97!$AA$4:$AA$16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376966"/>
        <c:axId val="13174967"/>
      </c:bar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74967"/>
        <c:crosses val="autoZero"/>
        <c:auto val="0"/>
        <c:lblOffset val="100"/>
        <c:noMultiLvlLbl val="0"/>
      </c:catAx>
      <c:valAx>
        <c:axId val="1317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7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BESP97!$X$4:$X$16</c:f>
              <c:strCache/>
            </c:strRef>
          </c:cat>
          <c:val>
            <c:numRef>
              <c:f>BESP97!$AC$4:$AC$16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465840"/>
        <c:axId val="60539377"/>
      </c:barChart>
      <c:catAx>
        <c:axId val="5146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39377"/>
        <c:crosses val="autoZero"/>
        <c:auto val="0"/>
        <c:lblOffset val="100"/>
        <c:noMultiLvlLbl val="0"/>
      </c:catAx>
      <c:valAx>
        <c:axId val="605393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6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BESP96!$X$4:$X$16</c:f>
              <c:strCache/>
            </c:strRef>
          </c:cat>
          <c:val>
            <c:numRef>
              <c:f>BESP96!$AA$4:$AA$16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2475"/>
        <c:crosses val="autoZero"/>
        <c:auto val="0"/>
        <c:lblOffset val="100"/>
        <c:noMultiLvlLbl val="0"/>
      </c:catAx>
      <c:valAx>
        <c:axId val="47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8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BESP96!$X$4:$X$16</c:f>
              <c:strCache/>
            </c:strRef>
          </c:cat>
          <c:val>
            <c:numRef>
              <c:f>BESP96!$AC$4:$AC$16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682276"/>
        <c:axId val="48596165"/>
      </c:bar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96165"/>
        <c:crosses val="autoZero"/>
        <c:auto val="0"/>
        <c:lblOffset val="100"/>
        <c:noMultiLvlLbl val="0"/>
      </c:catAx>
      <c:valAx>
        <c:axId val="4859616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BESP95!$X$4:$X$16</c:f>
              <c:strCache/>
            </c:strRef>
          </c:cat>
          <c:val>
            <c:numRef>
              <c:f>BESP95!$AA$4:$AA$16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75263"/>
        <c:crosses val="autoZero"/>
        <c:auto val="0"/>
        <c:lblOffset val="100"/>
        <c:noMultiLvlLbl val="0"/>
      </c:catAx>
      <c:valAx>
        <c:axId val="4397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1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BESP95!$X$4:$X$16</c:f>
              <c:strCache/>
            </c:strRef>
          </c:cat>
          <c:val>
            <c:numRef>
              <c:f>BESP95!$AC$4:$AC$16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233048"/>
        <c:axId val="5226521"/>
      </c:bar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6521"/>
        <c:crosses val="autoZero"/>
        <c:auto val="0"/>
        <c:lblOffset val="100"/>
        <c:noMultiLvlLbl val="0"/>
      </c:catAx>
      <c:valAx>
        <c:axId val="522652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33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BESP94!$X$4:$X$16</c:f>
              <c:strCache/>
            </c:strRef>
          </c:cat>
          <c:val>
            <c:numRef>
              <c:f>BESP94!$AA$4:$AA$16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95027"/>
        <c:crosses val="autoZero"/>
        <c:auto val="0"/>
        <c:lblOffset val="100"/>
        <c:noMultiLvlLbl val="0"/>
      </c:catAx>
      <c:valAx>
        <c:axId val="206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38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BESP94!$X$4:$X$16</c:f>
              <c:strCache/>
            </c:strRef>
          </c:cat>
          <c:val>
            <c:numRef>
              <c:f>BESP94!$AC$4:$AC$16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037516"/>
        <c:axId val="65684461"/>
      </c:bar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84461"/>
        <c:crosses val="autoZero"/>
        <c:auto val="0"/>
        <c:lblOffset val="100"/>
        <c:noMultiLvlLbl val="0"/>
      </c:catAx>
      <c:valAx>
        <c:axId val="656844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3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BESP93!$X$4:$X$16</c:f>
              <c:strCache/>
            </c:strRef>
          </c:cat>
          <c:val>
            <c:numRef>
              <c:f>BESP93!$AA$4:$AA$16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289238"/>
        <c:axId val="18841095"/>
      </c:bar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41095"/>
        <c:crosses val="autoZero"/>
        <c:auto val="0"/>
        <c:lblOffset val="100"/>
        <c:noMultiLvlLbl val="0"/>
      </c:catAx>
      <c:valAx>
        <c:axId val="1884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89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BESP93!$X$4:$X$16</c:f>
              <c:strCache/>
            </c:strRef>
          </c:cat>
          <c:val>
            <c:numRef>
              <c:f>BESP93!$AC$4:$AC$16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352128"/>
        <c:axId val="49733697"/>
      </c:bar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733697"/>
        <c:crosses val="autoZero"/>
        <c:auto val="0"/>
        <c:lblOffset val="100"/>
        <c:noMultiLvlLbl val="0"/>
      </c:catAx>
      <c:valAx>
        <c:axId val="4973369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35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05"/>
          <c:w val="0.956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BESPsum!$X$4:$X$16</c:f>
              <c:strCache/>
            </c:strRef>
          </c:cat>
          <c:val>
            <c:numRef>
              <c:f>BESPsum!$AC$4:$AC$16</c:f>
              <c:numCache>
                <c:ptCount val="13"/>
                <c:pt idx="0">
                  <c:v>95.83333333333333</c:v>
                </c:pt>
                <c:pt idx="1">
                  <c:v>94.04761904761905</c:v>
                </c:pt>
                <c:pt idx="2">
                  <c:v>95.578231292517</c:v>
                </c:pt>
                <c:pt idx="3">
                  <c:v>94.39024390243902</c:v>
                </c:pt>
                <c:pt idx="4">
                  <c:v>95.73070607553366</c:v>
                </c:pt>
                <c:pt idx="5">
                  <c:v>95.59270516717325</c:v>
                </c:pt>
                <c:pt idx="6">
                  <c:v>94.95060373216246</c:v>
                </c:pt>
                <c:pt idx="7">
                  <c:v>95.0523311132255</c:v>
                </c:pt>
                <c:pt idx="8">
                  <c:v>91.08108108108108</c:v>
                </c:pt>
                <c:pt idx="9">
                  <c:v>88.75838926174497</c:v>
                </c:pt>
                <c:pt idx="10">
                  <c:v>80.23809523809524</c:v>
                </c:pt>
                <c:pt idx="11">
                  <c:v>72.7699530516432</c:v>
                </c:pt>
                <c:pt idx="12">
                  <c:v>58.25242718446602</c:v>
                </c:pt>
              </c:numCache>
            </c:numRef>
          </c:val>
        </c:ser>
        <c:gapWidth val="0"/>
        <c:axId val="62467510"/>
        <c:axId val="25336679"/>
      </c:barChart>
      <c:catAx>
        <c:axId val="62467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36679"/>
        <c:crosses val="autoZero"/>
        <c:auto val="0"/>
        <c:lblOffset val="100"/>
        <c:noMultiLvlLbl val="0"/>
      </c:catAx>
      <c:valAx>
        <c:axId val="2533667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67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BESP92!$X$4:$X$16</c:f>
              <c:strCache/>
            </c:strRef>
          </c:cat>
          <c:val>
            <c:numRef>
              <c:f>BESP92!$AA$4:$AA$16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97627"/>
        <c:crosses val="autoZero"/>
        <c:auto val="0"/>
        <c:lblOffset val="100"/>
        <c:noMultiLvlLbl val="0"/>
      </c:catAx>
      <c:valAx>
        <c:axId val="189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5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BESP92!$X$4:$X$16</c:f>
              <c:strCache/>
            </c:strRef>
          </c:cat>
          <c:val>
            <c:numRef>
              <c:f>BESP92!$AC$4:$AC$16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078644"/>
        <c:axId val="19490069"/>
      </c:bar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90069"/>
        <c:crosses val="autoZero"/>
        <c:auto val="0"/>
        <c:lblOffset val="100"/>
        <c:noMultiLvlLbl val="0"/>
      </c:catAx>
      <c:valAx>
        <c:axId val="1949006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78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BESP91!$X$4:$X$16</c:f>
              <c:strCache/>
            </c:strRef>
          </c:cat>
          <c:val>
            <c:numRef>
              <c:f>BESP91!$AA$4:$AA$16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1192894"/>
        <c:axId val="35191727"/>
      </c:bar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91727"/>
        <c:crosses val="autoZero"/>
        <c:auto val="0"/>
        <c:lblOffset val="100"/>
        <c:noMultiLvlLbl val="0"/>
      </c:catAx>
      <c:valAx>
        <c:axId val="3519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92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BESP91!$X$4:$X$16</c:f>
              <c:strCache/>
            </c:strRef>
          </c:cat>
          <c:val>
            <c:numRef>
              <c:f>BESP91!$AC$4:$AC$16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290088"/>
        <c:axId val="31957609"/>
      </c:barChart>
      <c:catAx>
        <c:axId val="4829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57609"/>
        <c:crosses val="autoZero"/>
        <c:auto val="0"/>
        <c:lblOffset val="100"/>
        <c:noMultiLvlLbl val="0"/>
      </c:catAx>
      <c:valAx>
        <c:axId val="3195760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90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BESP90!$X$4:$X$16</c:f>
              <c:strCache/>
            </c:strRef>
          </c:cat>
          <c:val>
            <c:numRef>
              <c:f>BESP90!$AA$4:$AA$16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183026"/>
        <c:axId val="38429507"/>
      </c:bar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29507"/>
        <c:crosses val="autoZero"/>
        <c:auto val="0"/>
        <c:lblOffset val="100"/>
        <c:noMultiLvlLbl val="0"/>
      </c:catAx>
      <c:valAx>
        <c:axId val="38429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83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BESP90!$X$4:$X$16</c:f>
              <c:strCache/>
            </c:strRef>
          </c:cat>
          <c:val>
            <c:numRef>
              <c:f>BESP90!$AC$4:$AC$16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321244"/>
        <c:axId val="25782333"/>
      </c:barChart>
      <c:catAx>
        <c:axId val="1032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82333"/>
        <c:crosses val="autoZero"/>
        <c:auto val="0"/>
        <c:lblOffset val="100"/>
        <c:noMultiLvlLbl val="0"/>
      </c:catAx>
      <c:valAx>
        <c:axId val="2578233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2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BESP89!$X$4:$X$16</c:f>
              <c:strCache/>
            </c:strRef>
          </c:cat>
          <c:val>
            <c:numRef>
              <c:f>BESP89!$AA$4:$AA$16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714406"/>
        <c:axId val="7994199"/>
      </c:bar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94199"/>
        <c:crosses val="autoZero"/>
        <c:auto val="0"/>
        <c:lblOffset val="100"/>
        <c:noMultiLvlLbl val="0"/>
      </c:catAx>
      <c:valAx>
        <c:axId val="799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1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BESP89!$X$4:$X$16</c:f>
              <c:strCache/>
            </c:strRef>
          </c:cat>
          <c:val>
            <c:numRef>
              <c:f>BESP89!$AC$4:$AC$16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38928"/>
        <c:axId val="43550353"/>
      </c:barChart>
      <c:cat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50353"/>
        <c:crosses val="autoZero"/>
        <c:auto val="0"/>
        <c:lblOffset val="100"/>
        <c:noMultiLvlLbl val="0"/>
      </c:catAx>
      <c:valAx>
        <c:axId val="4355035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BESP88!$X$4:$X$16</c:f>
              <c:strCache/>
            </c:strRef>
          </c:cat>
          <c:val>
            <c:numRef>
              <c:f>BESP88!$AA$4:$AA$16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408858"/>
        <c:axId val="3791767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917675"/>
        <c:crosses val="autoZero"/>
        <c:auto val="0"/>
        <c:lblOffset val="100"/>
        <c:noMultiLvlLbl val="0"/>
      </c:catAx>
      <c:valAx>
        <c:axId val="37917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08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BESP88!$X$4:$X$16</c:f>
              <c:strCache/>
            </c:strRef>
          </c:cat>
          <c:val>
            <c:numRef>
              <c:f>BESP88!$AC$4:$AC$16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14756"/>
        <c:axId val="51432805"/>
      </c:barChart>
      <c:catAx>
        <c:axId val="571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32805"/>
        <c:crosses val="autoZero"/>
        <c:auto val="0"/>
        <c:lblOffset val="100"/>
        <c:noMultiLvlLbl val="0"/>
      </c:catAx>
      <c:valAx>
        <c:axId val="5143280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375"/>
          <c:w val="0.938"/>
          <c:h val="0.8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BESPsum!$AR$4:$AR$16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BESPsum!$AS$4:$AS$16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26703520"/>
        <c:axId val="39005089"/>
      </c:barChart>
      <c:catAx>
        <c:axId val="2670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05089"/>
        <c:crosses val="autoZero"/>
        <c:auto val="0"/>
        <c:lblOffset val="100"/>
        <c:noMultiLvlLbl val="0"/>
      </c:catAx>
      <c:valAx>
        <c:axId val="3900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03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BESP87!$X$4:$X$16</c:f>
              <c:strCache/>
            </c:strRef>
          </c:cat>
          <c:val>
            <c:numRef>
              <c:f>BESP87!$AA$4:$AA$16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242062"/>
        <c:axId val="5307647"/>
      </c:bar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7647"/>
        <c:crosses val="autoZero"/>
        <c:auto val="0"/>
        <c:lblOffset val="100"/>
        <c:noMultiLvlLbl val="0"/>
      </c:catAx>
      <c:valAx>
        <c:axId val="5307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4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BESP87!$X$4:$X$16</c:f>
              <c:strCache/>
            </c:strRef>
          </c:cat>
          <c:val>
            <c:numRef>
              <c:f>BESP87!$AC$4:$AC$16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768824"/>
        <c:axId val="27266233"/>
      </c:barChart>
      <c:catAx>
        <c:axId val="477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66233"/>
        <c:crosses val="autoZero"/>
        <c:auto val="0"/>
        <c:lblOffset val="100"/>
        <c:noMultiLvlLbl val="0"/>
      </c:catAx>
      <c:valAx>
        <c:axId val="2726623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6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BESP86!$X$4:$X$16</c:f>
              <c:strCache/>
            </c:strRef>
          </c:cat>
          <c:val>
            <c:numRef>
              <c:f>BESP86!$AA$4:$AA$16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81235"/>
        <c:crosses val="autoZero"/>
        <c:auto val="0"/>
        <c:lblOffset val="100"/>
        <c:noMultiLvlLbl val="0"/>
      </c:catAx>
      <c:valAx>
        <c:axId val="610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69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7"/>
          <c:w val="0.89875"/>
          <c:h val="0.7835"/>
        </c:manualLayout>
      </c:layout>
      <c:barChart>
        <c:barDir val="col"/>
        <c:grouping val="clustered"/>
        <c:varyColors val="1"/>
        <c:gapWidth val="0"/>
        <c:axId val="12860204"/>
        <c:axId val="48632973"/>
      </c:bar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632973"/>
        <c:crosses val="autoZero"/>
        <c:auto val="0"/>
        <c:lblOffset val="100"/>
        <c:noMultiLvlLbl val="0"/>
      </c:catAx>
      <c:valAx>
        <c:axId val="4863297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286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BESP86!$X$4:$X$16</c:f>
              <c:strCache/>
            </c:strRef>
          </c:cat>
          <c:val>
            <c:numRef>
              <c:f>BESP86!$AC$4:$AC$16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043574"/>
        <c:axId val="46956711"/>
      </c:barChart>
      <c:catAx>
        <c:axId val="3504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56711"/>
        <c:crosses val="autoZero"/>
        <c:auto val="0"/>
        <c:lblOffset val="100"/>
        <c:noMultiLvlLbl val="0"/>
      </c:catAx>
      <c:valAx>
        <c:axId val="4695671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04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BESP85!$X$4:$X$16</c:f>
              <c:strCache/>
            </c:strRef>
          </c:cat>
          <c:val>
            <c:numRef>
              <c:f>BESP85!$AA$4:$AA$16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957216"/>
        <c:axId val="45397217"/>
      </c:bar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97217"/>
        <c:crosses val="autoZero"/>
        <c:auto val="0"/>
        <c:lblOffset val="100"/>
        <c:noMultiLvlLbl val="0"/>
      </c:catAx>
      <c:valAx>
        <c:axId val="4539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57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BESP85!$X$4:$X$16</c:f>
              <c:strCache/>
            </c:strRef>
          </c:cat>
          <c:val>
            <c:numRef>
              <c:f>BESP85!$AC$4:$AC$16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21770"/>
        <c:axId val="53295931"/>
      </c:barChart>
      <c:cat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95931"/>
        <c:crosses val="autoZero"/>
        <c:auto val="0"/>
        <c:lblOffset val="100"/>
        <c:noMultiLvlLbl val="0"/>
      </c:catAx>
      <c:valAx>
        <c:axId val="532959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BESP84!$X$4:$X$16</c:f>
              <c:strCache/>
            </c:strRef>
          </c:cat>
          <c:val>
            <c:numRef>
              <c:f>BESP84!$AA$4:$AA$16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901332"/>
        <c:axId val="22003125"/>
      </c:barChart>
      <c:catAx>
        <c:axId val="9901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03125"/>
        <c:crosses val="autoZero"/>
        <c:auto val="0"/>
        <c:lblOffset val="100"/>
        <c:noMultiLvlLbl val="0"/>
      </c:cat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0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BESP84!$X$4:$X$16</c:f>
              <c:strCache/>
            </c:strRef>
          </c:cat>
          <c:val>
            <c:numRef>
              <c:f>BESP84!$AC$4:$AC$16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3810398"/>
        <c:axId val="37422671"/>
      </c:barChart>
      <c:catAx>
        <c:axId val="63810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22671"/>
        <c:crosses val="autoZero"/>
        <c:auto val="0"/>
        <c:lblOffset val="100"/>
        <c:noMultiLvlLbl val="0"/>
      </c:catAx>
      <c:valAx>
        <c:axId val="3742267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10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BESPfrm!$X$4:$X$16</c:f>
              <c:strCache/>
            </c:strRef>
          </c:cat>
          <c:val>
            <c:numRef>
              <c:f>BESPfrm!$AA$4:$AA$16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59720"/>
        <c:axId val="11337481"/>
      </c:barChart>
      <c:catAx>
        <c:axId val="125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37481"/>
        <c:crosses val="autoZero"/>
        <c:auto val="0"/>
        <c:lblOffset val="100"/>
        <c:noMultiLvlLbl val="0"/>
      </c:catAx>
      <c:valAx>
        <c:axId val="11337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9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6"/>
          <c:w val="0.93"/>
          <c:h val="0.94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BESPsum!$AG$4:$AG$16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BESPsum!$AM$4:$AM$16</c:f>
              <c:numCache>
                <c:ptCount val="13"/>
                <c:pt idx="0">
                  <c:v>0.4028790261388693</c:v>
                </c:pt>
                <c:pt idx="1">
                  <c:v>1.232729438995978</c:v>
                </c:pt>
                <c:pt idx="2">
                  <c:v>2.6056154136226586</c:v>
                </c:pt>
                <c:pt idx="3">
                  <c:v>5.279344035252846</c:v>
                </c:pt>
                <c:pt idx="4">
                  <c:v>9.805080037508787</c:v>
                </c:pt>
                <c:pt idx="5">
                  <c:v>12.298516986473429</c:v>
                </c:pt>
                <c:pt idx="6">
                  <c:v>14.743704112958358</c:v>
                </c:pt>
                <c:pt idx="7">
                  <c:v>18.419802785860714</c:v>
                </c:pt>
                <c:pt idx="8">
                  <c:v>14.334084284576656</c:v>
                </c:pt>
                <c:pt idx="9">
                  <c:v>11.244212885871605</c:v>
                </c:pt>
                <c:pt idx="10">
                  <c:v>5.709484897325949</c:v>
                </c:pt>
                <c:pt idx="11">
                  <c:v>3.09617384277791</c:v>
                </c:pt>
                <c:pt idx="12">
                  <c:v>0.8283722526362313</c:v>
                </c:pt>
              </c:numCache>
            </c:numRef>
          </c:val>
        </c:ser>
        <c:gapWidth val="0"/>
        <c:axId val="15501482"/>
        <c:axId val="5295611"/>
      </c:bar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5611"/>
        <c:crosses val="autoZero"/>
        <c:auto val="0"/>
        <c:lblOffset val="100"/>
        <c:noMultiLvlLbl val="0"/>
      </c:catAx>
      <c:valAx>
        <c:axId val="5295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Net. No.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01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BESPfrm!$X$4:$X$16</c:f>
              <c:strCache/>
            </c:strRef>
          </c:cat>
          <c:val>
            <c:numRef>
              <c:f>BESPfrm!$AC$4:$AC$16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928466"/>
        <c:axId val="45920739"/>
      </c:barChart>
      <c:catAx>
        <c:axId val="34928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20739"/>
        <c:crosses val="autoZero"/>
        <c:auto val="0"/>
        <c:lblOffset val="100"/>
        <c:noMultiLvlLbl val="0"/>
      </c:catAx>
      <c:valAx>
        <c:axId val="4592073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28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BESPsum!$AC$4:$AC$16</c:f>
              <c:numCache>
                <c:ptCount val="13"/>
                <c:pt idx="0">
                  <c:v>95.83333333333333</c:v>
                </c:pt>
                <c:pt idx="1">
                  <c:v>94.04761904761905</c:v>
                </c:pt>
                <c:pt idx="2">
                  <c:v>95.578231292517</c:v>
                </c:pt>
                <c:pt idx="3">
                  <c:v>94.39024390243902</c:v>
                </c:pt>
                <c:pt idx="4">
                  <c:v>95.73070607553366</c:v>
                </c:pt>
                <c:pt idx="5">
                  <c:v>95.59270516717325</c:v>
                </c:pt>
                <c:pt idx="6">
                  <c:v>94.95060373216246</c:v>
                </c:pt>
                <c:pt idx="7">
                  <c:v>95.0523311132255</c:v>
                </c:pt>
                <c:pt idx="8">
                  <c:v>91.08108108108108</c:v>
                </c:pt>
                <c:pt idx="9">
                  <c:v>88.75838926174497</c:v>
                </c:pt>
                <c:pt idx="10">
                  <c:v>80.23809523809524</c:v>
                </c:pt>
                <c:pt idx="11">
                  <c:v>72.7699530516432</c:v>
                </c:pt>
                <c:pt idx="12">
                  <c:v>58.25242718446602</c:v>
                </c:pt>
              </c:numCache>
            </c:numRef>
          </c:cat>
          <c:val>
            <c:numRef>
              <c:f>BESPsum!$AD$4:$AD$16</c:f>
              <c:numCache>
                <c:ptCount val="13"/>
                <c:pt idx="0">
                  <c:v>0.4142922643610401</c:v>
                </c:pt>
                <c:pt idx="1">
                  <c:v>1.367562155536217</c:v>
                </c:pt>
                <c:pt idx="2">
                  <c:v>5.033398700411585</c:v>
                </c:pt>
                <c:pt idx="3">
                  <c:v>6.7514342268594625</c:v>
                </c:pt>
                <c:pt idx="4">
                  <c:v>10.477894141102817</c:v>
                </c:pt>
                <c:pt idx="5">
                  <c:v>11.270509550069548</c:v>
                </c:pt>
                <c:pt idx="6">
                  <c:v>15.280908716180202</c:v>
                </c:pt>
                <c:pt idx="7">
                  <c:v>17.688063974105827</c:v>
                </c:pt>
                <c:pt idx="8">
                  <c:v>10.881764059205599</c:v>
                </c:pt>
                <c:pt idx="9">
                  <c:v>8.057845517572444</c:v>
                </c:pt>
                <c:pt idx="10">
                  <c:v>4.004809626739278</c:v>
                </c:pt>
                <c:pt idx="11">
                  <c:v>1.3870476411887185</c:v>
                </c:pt>
                <c:pt idx="12">
                  <c:v>0.19459447084612347</c:v>
                </c:pt>
              </c:numCache>
            </c:numRef>
          </c:val>
        </c:ser>
        <c:ser>
          <c:idx val="2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BESPsum!$AC$4:$AC$16</c:f>
              <c:numCache>
                <c:ptCount val="13"/>
                <c:pt idx="0">
                  <c:v>95.83333333333333</c:v>
                </c:pt>
                <c:pt idx="1">
                  <c:v>94.04761904761905</c:v>
                </c:pt>
                <c:pt idx="2">
                  <c:v>95.578231292517</c:v>
                </c:pt>
                <c:pt idx="3">
                  <c:v>94.39024390243902</c:v>
                </c:pt>
                <c:pt idx="4">
                  <c:v>95.73070607553366</c:v>
                </c:pt>
                <c:pt idx="5">
                  <c:v>95.59270516717325</c:v>
                </c:pt>
                <c:pt idx="6">
                  <c:v>94.95060373216246</c:v>
                </c:pt>
                <c:pt idx="7">
                  <c:v>95.0523311132255</c:v>
                </c:pt>
                <c:pt idx="8">
                  <c:v>91.08108108108108</c:v>
                </c:pt>
                <c:pt idx="9">
                  <c:v>88.75838926174497</c:v>
                </c:pt>
                <c:pt idx="10">
                  <c:v>80.23809523809524</c:v>
                </c:pt>
                <c:pt idx="11">
                  <c:v>72.7699530516432</c:v>
                </c:pt>
                <c:pt idx="12">
                  <c:v>58.25242718446602</c:v>
                </c:pt>
              </c:numCache>
            </c:numRef>
          </c:cat>
          <c:val>
            <c:numRef>
              <c:f>BESPsum!$AE$4:$AE$16</c:f>
              <c:numCache>
                <c:ptCount val="13"/>
                <c:pt idx="0">
                  <c:v>-0.0180127071461322</c:v>
                </c:pt>
                <c:pt idx="1">
                  <c:v>-0.08655456680608964</c:v>
                </c:pt>
                <c:pt idx="2">
                  <c:v>-0.23286186158487776</c:v>
                </c:pt>
                <c:pt idx="3">
                  <c:v>-0.40124802898647965</c:v>
                </c:pt>
                <c:pt idx="4">
                  <c:v>-0.46728172841967974</c:v>
                </c:pt>
                <c:pt idx="5">
                  <c:v>-0.5196260364896933</c:v>
                </c:pt>
                <c:pt idx="6">
                  <c:v>-0.8126263594731661</c:v>
                </c:pt>
                <c:pt idx="7">
                  <c:v>-0.9207000266801819</c:v>
                </c:pt>
                <c:pt idx="8">
                  <c:v>-1.0655733351744354</c:v>
                </c:pt>
                <c:pt idx="9">
                  <c:v>-1.0205588840781734</c:v>
                </c:pt>
                <c:pt idx="10">
                  <c:v>-0.9863477715708014</c:v>
                </c:pt>
                <c:pt idx="11">
                  <c:v>-0.519024278638359</c:v>
                </c:pt>
                <c:pt idx="12">
                  <c:v>-0.13945937077305512</c:v>
                </c:pt>
              </c:numCache>
            </c:numRef>
          </c:val>
        </c:ser>
        <c:gapWidth val="0"/>
        <c:axId val="47660500"/>
        <c:axId val="26291317"/>
      </c:barChart>
      <c:catAx>
        <c:axId val="4766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91317"/>
        <c:crosses val="autoZero"/>
        <c:auto val="1"/>
        <c:lblOffset val="100"/>
        <c:tickLblSkip val="20"/>
        <c:noMultiLvlLbl val="0"/>
      </c:catAx>
      <c:valAx>
        <c:axId val="26291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60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BESP00!$X$4:$X$16</c:f>
              <c:strCache/>
            </c:strRef>
          </c:cat>
          <c:val>
            <c:numRef>
              <c:f>BESP00!$AA$4:$AA$16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295262"/>
        <c:axId val="49221903"/>
      </c:bar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21903"/>
        <c:crosses val="autoZero"/>
        <c:auto val="0"/>
        <c:lblOffset val="100"/>
        <c:noMultiLvlLbl val="0"/>
      </c:catAx>
      <c:valAx>
        <c:axId val="49221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95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BESP00!$X$4:$X$16</c:f>
              <c:strCache/>
            </c:strRef>
          </c:cat>
          <c:val>
            <c:numRef>
              <c:f>BESP00!$AC$4:$AC$16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0343944"/>
        <c:axId val="27551177"/>
      </c:barChart>
      <c:catAx>
        <c:axId val="4034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51177"/>
        <c:crosses val="autoZero"/>
        <c:auto val="0"/>
        <c:lblOffset val="100"/>
        <c:noMultiLvlLbl val="0"/>
      </c:catAx>
      <c:valAx>
        <c:axId val="275511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43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BESP99!$X$4:$X$16</c:f>
              <c:strCache/>
            </c:strRef>
          </c:cat>
          <c:val>
            <c:numRef>
              <c:f>BESP99!$AA$4:$AA$16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634002"/>
        <c:axId val="17052835"/>
      </c:bar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52835"/>
        <c:crosses val="autoZero"/>
        <c:auto val="0"/>
        <c:lblOffset val="100"/>
        <c:noMultiLvlLbl val="0"/>
      </c:catAx>
      <c:valAx>
        <c:axId val="170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34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BESP99!$X$4:$X$16</c:f>
              <c:strCache/>
            </c:strRef>
          </c:cat>
          <c:val>
            <c:numRef>
              <c:f>BESP99!$AC$4:$AC$16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257788"/>
        <c:axId val="39102365"/>
      </c:barChart>
      <c:catAx>
        <c:axId val="1925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02365"/>
        <c:crosses val="autoZero"/>
        <c:auto val="0"/>
        <c:lblOffset val="100"/>
        <c:noMultiLvlLbl val="0"/>
      </c:catAx>
      <c:valAx>
        <c:axId val="3910236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57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0</xdr:row>
      <xdr:rowOff>47625</xdr:rowOff>
    </xdr:from>
    <xdr:to>
      <xdr:col>31</xdr:col>
      <xdr:colOff>4524375</xdr:colOff>
      <xdr:row>11</xdr:row>
      <xdr:rowOff>9525</xdr:rowOff>
    </xdr:to>
    <xdr:graphicFrame>
      <xdr:nvGraphicFramePr>
        <xdr:cNvPr id="1" name="Chart 2"/>
        <xdr:cNvGraphicFramePr/>
      </xdr:nvGraphicFramePr>
      <xdr:xfrm>
        <a:off x="12287250" y="47625"/>
        <a:ext cx="44862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66675</xdr:colOff>
      <xdr:row>12</xdr:row>
      <xdr:rowOff>9525</xdr:rowOff>
    </xdr:from>
    <xdr:to>
      <xdr:col>31</xdr:col>
      <xdr:colOff>4505325</xdr:colOff>
      <xdr:row>23</xdr:row>
      <xdr:rowOff>104775</xdr:rowOff>
    </xdr:to>
    <xdr:graphicFrame>
      <xdr:nvGraphicFramePr>
        <xdr:cNvPr id="2" name="Chart 4"/>
        <xdr:cNvGraphicFramePr/>
      </xdr:nvGraphicFramePr>
      <xdr:xfrm>
        <a:off x="12315825" y="2038350"/>
        <a:ext cx="4438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1</xdr:row>
      <xdr:rowOff>28575</xdr:rowOff>
    </xdr:from>
    <xdr:to>
      <xdr:col>49</xdr:col>
      <xdr:colOff>342900</xdr:colOff>
      <xdr:row>14</xdr:row>
      <xdr:rowOff>142875</xdr:rowOff>
    </xdr:to>
    <xdr:graphicFrame>
      <xdr:nvGraphicFramePr>
        <xdr:cNvPr id="3" name="Chart 5"/>
        <xdr:cNvGraphicFramePr/>
      </xdr:nvGraphicFramePr>
      <xdr:xfrm>
        <a:off x="22631400" y="219075"/>
        <a:ext cx="40767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161925</xdr:colOff>
      <xdr:row>17</xdr:row>
      <xdr:rowOff>9525</xdr:rowOff>
    </xdr:from>
    <xdr:to>
      <xdr:col>39</xdr:col>
      <xdr:colOff>342900</xdr:colOff>
      <xdr:row>25</xdr:row>
      <xdr:rowOff>171450</xdr:rowOff>
    </xdr:to>
    <xdr:graphicFrame>
      <xdr:nvGraphicFramePr>
        <xdr:cNvPr id="4" name="Chart 6"/>
        <xdr:cNvGraphicFramePr/>
      </xdr:nvGraphicFramePr>
      <xdr:xfrm>
        <a:off x="16973550" y="2876550"/>
        <a:ext cx="268605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561975</xdr:colOff>
      <xdr:row>23</xdr:row>
      <xdr:rowOff>152400</xdr:rowOff>
    </xdr:from>
    <xdr:to>
      <xdr:col>31</xdr:col>
      <xdr:colOff>447675</xdr:colOff>
      <xdr:row>39</xdr:row>
      <xdr:rowOff>0</xdr:rowOff>
    </xdr:to>
    <xdr:graphicFrame>
      <xdr:nvGraphicFramePr>
        <xdr:cNvPr id="5" name="Chart 7"/>
        <xdr:cNvGraphicFramePr/>
      </xdr:nvGraphicFramePr>
      <xdr:xfrm>
        <a:off x="7896225" y="4105275"/>
        <a:ext cx="48006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3" name="Chart 5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T1">
      <selection activeCell="Y22" sqref="Y22"/>
    </sheetView>
  </sheetViews>
  <sheetFormatPr defaultColWidth="24.50390625" defaultRowHeight="12.75"/>
  <cols>
    <col min="1" max="1" width="7.125" style="9" customWidth="1"/>
    <col min="2" max="2" width="4.25390625" style="9" customWidth="1"/>
    <col min="3" max="3" width="4.875" style="9" customWidth="1"/>
    <col min="4" max="6" width="4.25390625" style="9" customWidth="1"/>
    <col min="7" max="7" width="5.00390625" style="9" customWidth="1"/>
    <col min="8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6" width="5.125" style="9" customWidth="1"/>
    <col min="27" max="27" width="4.25390625" style="9" customWidth="1"/>
    <col min="28" max="28" width="5.00390625" style="9" customWidth="1"/>
    <col min="29" max="29" width="4.875" style="9" customWidth="1"/>
    <col min="30" max="30" width="5.00390625" style="9" customWidth="1"/>
    <col min="31" max="31" width="5.125" style="9" customWidth="1"/>
    <col min="32" max="32" width="59.875" style="9" customWidth="1"/>
    <col min="33" max="34" width="4.625" style="9" customWidth="1"/>
    <col min="35" max="35" width="5.125" style="9" customWidth="1"/>
    <col min="36" max="43" width="4.625" style="9" customWidth="1"/>
    <col min="44" max="44" width="6.50390625" style="9" customWidth="1"/>
    <col min="45" max="45" width="4.625" style="9" customWidth="1"/>
    <col min="46" max="46" width="6.875" style="9" customWidth="1"/>
    <col min="47" max="47" width="7.00390625" style="9" customWidth="1"/>
    <col min="48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1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1984-96</v>
      </c>
      <c r="AC1" s="14"/>
    </row>
    <row r="2" spans="1:45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6118</v>
      </c>
      <c r="X2" s="17" t="s">
        <v>11</v>
      </c>
      <c r="Z2" s="17" t="s">
        <v>12</v>
      </c>
      <c r="AB2" s="17" t="s">
        <v>13</v>
      </c>
      <c r="AC2" s="17" t="s">
        <v>14</v>
      </c>
      <c r="AD2" s="27" t="s">
        <v>75</v>
      </c>
      <c r="AE2" s="27"/>
      <c r="AG2" s="17" t="s">
        <v>11</v>
      </c>
      <c r="AI2" s="27" t="s">
        <v>15</v>
      </c>
      <c r="AJ2" s="27"/>
      <c r="AK2" s="28" t="s">
        <v>16</v>
      </c>
      <c r="AL2" s="28"/>
      <c r="AM2" s="27"/>
      <c r="AN2" s="27" t="s">
        <v>17</v>
      </c>
      <c r="AO2" s="27"/>
      <c r="AP2" s="27"/>
      <c r="AQ2" s="27"/>
      <c r="AR2" s="27"/>
      <c r="AS2" s="27"/>
    </row>
    <row r="3" spans="2:45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5094</v>
      </c>
      <c r="W3" s="13"/>
      <c r="X3" s="15" t="s">
        <v>30</v>
      </c>
      <c r="Z3" s="17" t="s">
        <v>31</v>
      </c>
      <c r="AB3" s="17" t="s">
        <v>32</v>
      </c>
      <c r="AC3" s="17" t="s">
        <v>28</v>
      </c>
      <c r="AD3" s="27" t="s">
        <v>77</v>
      </c>
      <c r="AE3" s="27" t="s">
        <v>76</v>
      </c>
      <c r="AG3" s="15" t="s">
        <v>30</v>
      </c>
      <c r="AI3" s="29" t="s">
        <v>33</v>
      </c>
      <c r="AJ3" s="29" t="s">
        <v>34</v>
      </c>
      <c r="AK3" s="29" t="s">
        <v>33</v>
      </c>
      <c r="AL3" s="29" t="s">
        <v>34</v>
      </c>
      <c r="AM3" s="29" t="s">
        <v>35</v>
      </c>
      <c r="AN3" s="29" t="s">
        <v>33</v>
      </c>
      <c r="AO3" s="29" t="s">
        <v>34</v>
      </c>
      <c r="AP3" s="29" t="s">
        <v>35</v>
      </c>
      <c r="AQ3" s="27" t="s">
        <v>36</v>
      </c>
      <c r="AR3" s="27"/>
      <c r="AS3" s="27"/>
    </row>
    <row r="4" spans="1:46" ht="12.75">
      <c r="A4" s="22">
        <f>DATE(89,3,5)</f>
        <v>32572</v>
      </c>
      <c r="B4" s="32">
        <f>SUM(BESP00:BESP84!B4)</f>
        <v>0</v>
      </c>
      <c r="C4" s="32">
        <f>SUM(BESP00:BESP84!C4)</f>
        <v>0</v>
      </c>
      <c r="D4" s="32">
        <f>SUM(BESP00:BESP84!D4)</f>
        <v>0</v>
      </c>
      <c r="E4" s="32">
        <f>SUM(BESP00:BESP84!E4)</f>
        <v>0</v>
      </c>
      <c r="F4" s="32">
        <f>SUM(BESP00:BESP84!F4)</f>
        <v>0</v>
      </c>
      <c r="G4" s="32">
        <f>SUM(BESP00:BESP84!G4)</f>
        <v>0</v>
      </c>
      <c r="H4" s="32">
        <f>SUM(BESP00:BESP84!H4)</f>
        <v>0</v>
      </c>
      <c r="I4" s="32">
        <f>SUM(BESP00:BESP84!I4)</f>
        <v>0</v>
      </c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W4" s="24" t="s">
        <v>37</v>
      </c>
      <c r="X4" s="24" t="s">
        <v>37</v>
      </c>
      <c r="Z4" s="20">
        <f>SUM(N4:N10)</f>
        <v>10.213977228111503</v>
      </c>
      <c r="AA4" s="14">
        <f aca="true" t="shared" si="6" ref="AA4:AA16">Z4*100/$Z$17</f>
        <v>0.4318806438947782</v>
      </c>
      <c r="AB4" s="20">
        <f>SUM(Q4:Q10)+SUM(R4:R10)</f>
        <v>24</v>
      </c>
      <c r="AC4" s="20">
        <f>100*SUM(Q4:Q10)/AB4</f>
        <v>95.83333333333333</v>
      </c>
      <c r="AD4" s="27">
        <f>Z4*AC4/$Z$17</f>
        <v>0.4138856170658291</v>
      </c>
      <c r="AE4" s="27">
        <f>-Z4*(100-AC4)/$Z$17</f>
        <v>-0.01799502682894911</v>
      </c>
      <c r="AG4" s="24" t="s">
        <v>37</v>
      </c>
      <c r="AI4" s="30">
        <f>MINA(BESP93:BESP84!Z4)</f>
        <v>0</v>
      </c>
      <c r="AJ4" s="30">
        <f>MINA(BESP93:BESP84!Z4)</f>
        <v>0</v>
      </c>
      <c r="AK4" s="30">
        <f>MINA(BESP93:BESP84!AA4)</f>
        <v>0</v>
      </c>
      <c r="AL4" s="30">
        <f>MAXA(BESP93:BESP84!AA4)</f>
        <v>1.4471780028943557</v>
      </c>
      <c r="AM4" s="30">
        <f>AVERAGEA(BESP93:BESP84!AA4)</f>
        <v>0.4028790261388693</v>
      </c>
      <c r="AN4" s="30">
        <f>MINA(BESP93:BESP84!AC4)</f>
        <v>91.66666666666667</v>
      </c>
      <c r="AO4" s="30">
        <f>MAXA(BESP93:BESP84!AC4)</f>
        <v>100</v>
      </c>
      <c r="AP4" s="30">
        <f>AVERAGEA(BESP93:BESP84!AA4)</f>
        <v>0.4028790261388693</v>
      </c>
      <c r="AQ4" s="30">
        <f>COUNTA(BESP93:BESP84!AC4)</f>
        <v>3</v>
      </c>
      <c r="AR4" s="27">
        <v>1984</v>
      </c>
      <c r="AS4" s="27">
        <f>BESP84!$Z$17</f>
        <v>247</v>
      </c>
      <c r="AT4" s="27"/>
    </row>
    <row r="5" spans="1:46" ht="15">
      <c r="A5" s="22">
        <v>32573</v>
      </c>
      <c r="B5" s="32">
        <f>SUM(BESP00:BESP84!B5)</f>
        <v>0</v>
      </c>
      <c r="C5" s="32">
        <f>SUM(BESP00:BESP84!C5)</f>
        <v>1</v>
      </c>
      <c r="D5" s="32">
        <f>SUM(BESP00:BESP84!D5)</f>
        <v>0</v>
      </c>
      <c r="E5" s="32">
        <f>SUM(BESP00:BESP84!E5)</f>
        <v>0</v>
      </c>
      <c r="F5" s="32">
        <f>SUM(BESP00:BESP84!F5)</f>
        <v>0</v>
      </c>
      <c r="G5" s="32">
        <f>SUM(BESP00:BESP84!G5)</f>
        <v>0</v>
      </c>
      <c r="H5" s="32">
        <f>SUM(BESP00:BESP84!H5)</f>
        <v>0</v>
      </c>
      <c r="I5" s="32">
        <f>SUM(BESP00:BESP84!I5)</f>
        <v>0</v>
      </c>
      <c r="J5" s="18">
        <f t="shared" si="0"/>
        <v>1</v>
      </c>
      <c r="K5" s="18">
        <f t="shared" si="1"/>
        <v>0</v>
      </c>
      <c r="L5" s="18">
        <f aca="true" t="shared" si="7" ref="L5:M24">L4+J5</f>
        <v>1</v>
      </c>
      <c r="M5" s="18">
        <f t="shared" si="7"/>
        <v>0</v>
      </c>
      <c r="N5" s="14">
        <f t="shared" si="2"/>
        <v>0.4642716921868865</v>
      </c>
      <c r="O5" s="20">
        <f aca="true" t="shared" si="8" ref="O5:O36">O4+N5</f>
        <v>0.4642716921868865</v>
      </c>
      <c r="P5" s="14">
        <f t="shared" si="3"/>
        <v>0.01963093835885354</v>
      </c>
      <c r="Q5" s="18">
        <f t="shared" si="4"/>
        <v>1</v>
      </c>
      <c r="R5" s="18">
        <f t="shared" si="5"/>
        <v>0</v>
      </c>
      <c r="T5" s="17" t="s">
        <v>38</v>
      </c>
      <c r="V5" s="18">
        <f>R96</f>
        <v>512</v>
      </c>
      <c r="W5" s="23" t="s">
        <v>39</v>
      </c>
      <c r="X5" s="13"/>
      <c r="Y5" s="23" t="s">
        <v>39</v>
      </c>
      <c r="Z5" s="20">
        <f>SUM(N11:N17)</f>
        <v>34.35610522182961</v>
      </c>
      <c r="AA5" s="14">
        <f t="shared" si="6"/>
        <v>1.4526894385551634</v>
      </c>
      <c r="AB5" s="20">
        <f>SUM(Q11:Q17)+SUM(R11:R17)</f>
        <v>84</v>
      </c>
      <c r="AC5" s="20">
        <f>100*SUM(Q11:Q17)/AB5</f>
        <v>94.04761904761905</v>
      </c>
      <c r="AD5" s="27">
        <f aca="true" t="shared" si="9" ref="AD5:AD16">Z5*AC5/$Z$17</f>
        <v>1.3662198291173562</v>
      </c>
      <c r="AE5" s="27">
        <f aca="true" t="shared" si="10" ref="AE5:AE16">-Z5*(100-AC5)/$Z$17</f>
        <v>-0.08646960943780731</v>
      </c>
      <c r="AG5" s="13"/>
      <c r="AH5" s="23" t="s">
        <v>39</v>
      </c>
      <c r="AI5" s="30">
        <f>MINA(BESP93:BESP84!Z5)</f>
        <v>0</v>
      </c>
      <c r="AJ5" s="30">
        <f>MINA(BESP93:BESP84!Z5)</f>
        <v>0</v>
      </c>
      <c r="AK5" s="30">
        <f>MINA(BESP93:BESP84!AA5)</f>
        <v>0</v>
      </c>
      <c r="AL5" s="30">
        <f>MAXA(BESP93:BESP84!AA5)</f>
        <v>6.078147612156295</v>
      </c>
      <c r="AM5" s="30">
        <f>AVERAGEA(BESP93:BESP84!AA5)</f>
        <v>1.232729438995978</v>
      </c>
      <c r="AN5" s="30">
        <f>MINA(BESP93:BESP84!AC5)</f>
        <v>84.21052631578948</v>
      </c>
      <c r="AO5" s="30">
        <f>MAXA(BESP93:BESP84!AC5)</f>
        <v>100</v>
      </c>
      <c r="AP5" s="30">
        <f>AVERAGEA(BESP93:BESP84!AA5)</f>
        <v>1.232729438995978</v>
      </c>
      <c r="AQ5" s="30">
        <f>COUNTA(BESP93:BESP84!AC5)</f>
        <v>7</v>
      </c>
      <c r="AR5" s="27">
        <v>1985</v>
      </c>
      <c r="AS5" s="27">
        <f>BESP85!$Z$17</f>
        <v>226.00000000000003</v>
      </c>
      <c r="AT5" s="27"/>
    </row>
    <row r="6" spans="1:46" ht="12.75">
      <c r="A6" s="22">
        <v>32574</v>
      </c>
      <c r="B6" s="32">
        <f>SUM(BESP00:BESP84!B6)</f>
        <v>0</v>
      </c>
      <c r="C6" s="32">
        <f>SUM(BESP00:BESP84!C6)</f>
        <v>3</v>
      </c>
      <c r="D6" s="32">
        <f>SUM(BESP00:BESP84!D6)</f>
        <v>0</v>
      </c>
      <c r="E6" s="32">
        <f>SUM(BESP00:BESP84!E6)</f>
        <v>0</v>
      </c>
      <c r="F6" s="32">
        <f>SUM(BESP00:BESP84!F6)</f>
        <v>0</v>
      </c>
      <c r="G6" s="32">
        <f>SUM(BESP00:BESP84!G6)</f>
        <v>2</v>
      </c>
      <c r="H6" s="32">
        <f>SUM(BESP00:BESP84!H6)</f>
        <v>0</v>
      </c>
      <c r="I6" s="32">
        <f>SUM(BESP00:BESP84!I6)</f>
        <v>0</v>
      </c>
      <c r="J6" s="18">
        <f t="shared" si="0"/>
        <v>3</v>
      </c>
      <c r="K6" s="18">
        <f t="shared" si="1"/>
        <v>2</v>
      </c>
      <c r="L6" s="18">
        <f t="shared" si="7"/>
        <v>4</v>
      </c>
      <c r="M6" s="18">
        <f t="shared" si="7"/>
        <v>2</v>
      </c>
      <c r="N6" s="14">
        <f t="shared" si="2"/>
        <v>2.3213584609344324</v>
      </c>
      <c r="O6" s="20">
        <f t="shared" si="8"/>
        <v>2.785630153121319</v>
      </c>
      <c r="P6" s="14">
        <f t="shared" si="3"/>
        <v>0.11778563015312124</v>
      </c>
      <c r="Q6" s="18">
        <f t="shared" si="4"/>
        <v>5</v>
      </c>
      <c r="R6" s="18">
        <f t="shared" si="5"/>
        <v>0</v>
      </c>
      <c r="T6" s="17" t="s">
        <v>40</v>
      </c>
      <c r="V6" s="18">
        <f>Q96</f>
        <v>5606</v>
      </c>
      <c r="W6" s="23" t="s">
        <v>41</v>
      </c>
      <c r="X6" s="23" t="s">
        <v>41</v>
      </c>
      <c r="Z6" s="20">
        <f>SUM(N18:N24)</f>
        <v>124.4248135060856</v>
      </c>
      <c r="AA6" s="14">
        <f t="shared" si="6"/>
        <v>5.2610914801727535</v>
      </c>
      <c r="AB6" s="20">
        <f>SUM(Q18:Q24)+SUM(R18:R24)</f>
        <v>294</v>
      </c>
      <c r="AC6" s="20">
        <f>100*SUM(Q18:Q24)/AB6</f>
        <v>95.578231292517</v>
      </c>
      <c r="AD6" s="27">
        <f t="shared" si="9"/>
        <v>5.028458183430421</v>
      </c>
      <c r="AE6" s="27">
        <f t="shared" si="10"/>
        <v>-0.23263329674233282</v>
      </c>
      <c r="AG6" s="23" t="s">
        <v>41</v>
      </c>
      <c r="AI6" s="30">
        <f>MINA(BESP93:BESP84!Z6)</f>
        <v>0</v>
      </c>
      <c r="AJ6" s="30">
        <f>MINA(BESP93:BESP84!Z6)</f>
        <v>0</v>
      </c>
      <c r="AK6" s="30">
        <f>MINA(BESP93:BESP84!AA6)</f>
        <v>0</v>
      </c>
      <c r="AL6" s="30">
        <f>MAXA(BESP93:BESP84!AA6)</f>
        <v>16.497829232995652</v>
      </c>
      <c r="AM6" s="30">
        <f>AVERAGEA(BESP93:BESP84!AA6)</f>
        <v>2.6056154136226586</v>
      </c>
      <c r="AN6" s="30">
        <f>MINA(BESP93:BESP84!AC6)</f>
        <v>91.17647058823529</v>
      </c>
      <c r="AO6" s="30">
        <f>MAXA(BESP93:BESP84!AC6)</f>
        <v>100</v>
      </c>
      <c r="AP6" s="30">
        <f>AVERAGEA(BESP93:BESP84!AA6)</f>
        <v>2.6056154136226586</v>
      </c>
      <c r="AQ6" s="30">
        <f>COUNTA(BESP93:BESP84!AC6)</f>
        <v>5</v>
      </c>
      <c r="AR6" s="27">
        <v>1986</v>
      </c>
      <c r="AS6" s="27">
        <f>BESP86!$Z$17</f>
        <v>297</v>
      </c>
      <c r="AT6" s="27"/>
    </row>
    <row r="7" spans="1:46" ht="12.75">
      <c r="A7" s="22">
        <v>32575</v>
      </c>
      <c r="B7" s="32">
        <f>SUM(BESP00:BESP84!B7)</f>
        <v>0</v>
      </c>
      <c r="C7" s="32">
        <f>SUM(BESP00:BESP84!C7)</f>
        <v>1</v>
      </c>
      <c r="D7" s="32">
        <f>SUM(BESP00:BESP84!D7)</f>
        <v>0</v>
      </c>
      <c r="E7" s="32">
        <f>SUM(BESP00:BESP84!E7)</f>
        <v>0</v>
      </c>
      <c r="F7" s="32">
        <f>SUM(BESP00:BESP84!F7)</f>
        <v>0</v>
      </c>
      <c r="G7" s="32">
        <f>SUM(BESP00:BESP84!G7)</f>
        <v>0</v>
      </c>
      <c r="H7" s="32">
        <f>SUM(BESP00:BESP84!H7)</f>
        <v>0</v>
      </c>
      <c r="I7" s="32">
        <f>SUM(BESP00:BESP84!I7)</f>
        <v>0</v>
      </c>
      <c r="J7" s="18">
        <f t="shared" si="0"/>
        <v>1</v>
      </c>
      <c r="K7" s="18">
        <f t="shared" si="1"/>
        <v>0</v>
      </c>
      <c r="L7" s="18">
        <f t="shared" si="7"/>
        <v>5</v>
      </c>
      <c r="M7" s="18">
        <f t="shared" si="7"/>
        <v>2</v>
      </c>
      <c r="N7" s="14">
        <f t="shared" si="2"/>
        <v>0.4642716921868865</v>
      </c>
      <c r="O7" s="20">
        <f t="shared" si="8"/>
        <v>3.2499018453082056</v>
      </c>
      <c r="P7" s="14">
        <f t="shared" si="3"/>
        <v>0.13741656851197478</v>
      </c>
      <c r="Q7" s="18">
        <f t="shared" si="4"/>
        <v>1</v>
      </c>
      <c r="R7" s="18">
        <f t="shared" si="5"/>
        <v>0</v>
      </c>
      <c r="T7" s="17" t="s">
        <v>42</v>
      </c>
      <c r="V7" s="14">
        <f>V6*100/(V5+V6)</f>
        <v>91.63125204315136</v>
      </c>
      <c r="W7" s="23" t="s">
        <v>43</v>
      </c>
      <c r="Y7" s="23" t="s">
        <v>43</v>
      </c>
      <c r="Z7" s="20">
        <f>SUM(N25:N31)</f>
        <v>168.99489595602668</v>
      </c>
      <c r="AA7" s="14">
        <f t="shared" si="6"/>
        <v>7.145661562622694</v>
      </c>
      <c r="AB7" s="20">
        <f>SUM(Q25:Q31)+SUM(R25:R31)</f>
        <v>410</v>
      </c>
      <c r="AC7" s="20">
        <f>100*SUM(Q25:Q31)/AB7</f>
        <v>94.39024390243902</v>
      </c>
      <c r="AD7" s="27">
        <f t="shared" si="9"/>
        <v>6.744807377402396</v>
      </c>
      <c r="AE7" s="27">
        <f t="shared" si="10"/>
        <v>-0.4008541852202975</v>
      </c>
      <c r="AH7" s="23" t="s">
        <v>43</v>
      </c>
      <c r="AI7" s="30">
        <f>MINA(BESP93:BESP84!Z7)</f>
        <v>0</v>
      </c>
      <c r="AJ7" s="30">
        <f>MINA(BESP93:BESP84!Z7)</f>
        <v>0</v>
      </c>
      <c r="AK7" s="30">
        <f>MINA(BESP93:BESP84!AA7)</f>
        <v>0</v>
      </c>
      <c r="AL7" s="30">
        <f>MAXA(BESP93:BESP84!AA7)</f>
        <v>23.299565846599126</v>
      </c>
      <c r="AM7" s="30">
        <f>AVERAGEA(BESP93:BESP84!AA7)</f>
        <v>5.279344035252846</v>
      </c>
      <c r="AN7" s="30">
        <f>MINA(BESP93:BESP84!AC7)</f>
        <v>66.66666666666667</v>
      </c>
      <c r="AO7" s="30">
        <f>MAXA(BESP93:BESP84!AC7)</f>
        <v>100</v>
      </c>
      <c r="AP7" s="30">
        <f>AVERAGEA(BESP93:BESP84!AA7)</f>
        <v>5.279344035252846</v>
      </c>
      <c r="AQ7" s="30">
        <f>COUNTA(BESP93:BESP84!AC7)</f>
        <v>8</v>
      </c>
      <c r="AR7" s="27">
        <v>1987</v>
      </c>
      <c r="AS7" s="27">
        <f>BESP87!$Z$17</f>
        <v>251</v>
      </c>
      <c r="AT7" s="27"/>
    </row>
    <row r="8" spans="1:46" ht="12.75">
      <c r="A8" s="22">
        <v>32576</v>
      </c>
      <c r="B8" s="32">
        <f>SUM(BESP00:BESP84!B8)</f>
        <v>1</v>
      </c>
      <c r="C8" s="32">
        <f>SUM(BESP00:BESP84!C8)</f>
        <v>0</v>
      </c>
      <c r="D8" s="32">
        <f>SUM(BESP00:BESP84!D8)</f>
        <v>0</v>
      </c>
      <c r="E8" s="32">
        <f>SUM(BESP00:BESP84!E8)</f>
        <v>0</v>
      </c>
      <c r="F8" s="32">
        <f>SUM(BESP00:BESP84!F8)</f>
        <v>0</v>
      </c>
      <c r="G8" s="32">
        <f>SUM(BESP00:BESP84!G8)</f>
        <v>0</v>
      </c>
      <c r="H8" s="32">
        <f>SUM(BESP00:BESP84!H8)</f>
        <v>0</v>
      </c>
      <c r="I8" s="32">
        <f>SUM(BESP00:BESP84!I8)</f>
        <v>0</v>
      </c>
      <c r="J8" s="18">
        <f t="shared" si="0"/>
        <v>1</v>
      </c>
      <c r="K8" s="18">
        <f t="shared" si="1"/>
        <v>0</v>
      </c>
      <c r="L8" s="18">
        <f t="shared" si="7"/>
        <v>6</v>
      </c>
      <c r="M8" s="18">
        <f t="shared" si="7"/>
        <v>2</v>
      </c>
      <c r="N8" s="14">
        <f t="shared" si="2"/>
        <v>0.4642716921868865</v>
      </c>
      <c r="O8" s="20">
        <f t="shared" si="8"/>
        <v>3.714173537495092</v>
      </c>
      <c r="P8" s="14">
        <f t="shared" si="3"/>
        <v>0.15704750687082833</v>
      </c>
      <c r="Q8" s="18">
        <f t="shared" si="4"/>
        <v>1</v>
      </c>
      <c r="R8" s="18">
        <f t="shared" si="5"/>
        <v>0</v>
      </c>
      <c r="W8" s="23" t="s">
        <v>44</v>
      </c>
      <c r="X8" s="23" t="s">
        <v>44</v>
      </c>
      <c r="Z8" s="20">
        <f>SUM(N32:N38)</f>
        <v>258.5993325480958</v>
      </c>
      <c r="AA8" s="14">
        <f t="shared" si="6"/>
        <v>10.93443266588143</v>
      </c>
      <c r="AB8" s="20">
        <f>SUM(Q32:Q38)+SUM(R32:R38)</f>
        <v>609</v>
      </c>
      <c r="AC8" s="20">
        <f>100*SUM(Q32:Q38)/AB8</f>
        <v>95.73070607553366</v>
      </c>
      <c r="AD8" s="27">
        <f t="shared" si="9"/>
        <v>10.467609596402093</v>
      </c>
      <c r="AE8" s="27">
        <f t="shared" si="10"/>
        <v>-0.4668230694793387</v>
      </c>
      <c r="AG8" s="23" t="s">
        <v>44</v>
      </c>
      <c r="AI8" s="30">
        <f>MINA(BESP93:BESP84!Z8)</f>
        <v>1.8900602409638554</v>
      </c>
      <c r="AJ8" s="30">
        <f>MINA(BESP93:BESP84!Z8)</f>
        <v>1.8900602409638554</v>
      </c>
      <c r="AK8" s="30">
        <f>MINA(BESP93:BESP84!AA8)</f>
        <v>0.7530120481927711</v>
      </c>
      <c r="AL8" s="30">
        <f>MAXA(BESP93:BESP84!AA8)</f>
        <v>16.228070175438596</v>
      </c>
      <c r="AM8" s="30">
        <f>AVERAGEA(BESP93:BESP84!AA8)</f>
        <v>9.805080037508787</v>
      </c>
      <c r="AN8" s="30">
        <f>MINA(BESP93:BESP84!AC8)</f>
        <v>81.25</v>
      </c>
      <c r="AO8" s="30">
        <f>MAXA(BESP93:BESP84!AC8)</f>
        <v>100</v>
      </c>
      <c r="AP8" s="30">
        <f>AVERAGEA(BESP93:BESP84!AA8)</f>
        <v>9.805080037508787</v>
      </c>
      <c r="AQ8" s="30">
        <f>COUNTA(BESP93:BESP84!AC8)</f>
        <v>10</v>
      </c>
      <c r="AR8" s="27">
        <v>1988</v>
      </c>
      <c r="AS8" s="27">
        <f>BESP88!$Z$17</f>
        <v>211</v>
      </c>
      <c r="AT8" s="27"/>
    </row>
    <row r="9" spans="1:46" ht="12.75">
      <c r="A9" s="22">
        <v>32577</v>
      </c>
      <c r="B9" s="32">
        <f>SUM(BESP00:BESP84!B9)</f>
        <v>0</v>
      </c>
      <c r="C9" s="32">
        <f>SUM(BESP00:BESP84!C9)</f>
        <v>1</v>
      </c>
      <c r="D9" s="32">
        <f>SUM(BESP00:BESP84!D9)</f>
        <v>0</v>
      </c>
      <c r="E9" s="32">
        <f>SUM(BESP00:BESP84!E9)</f>
        <v>0</v>
      </c>
      <c r="F9" s="32">
        <f>SUM(BESP00:BESP84!F9)</f>
        <v>1</v>
      </c>
      <c r="G9" s="32">
        <f>SUM(BESP00:BESP84!G9)</f>
        <v>2</v>
      </c>
      <c r="H9" s="32">
        <f>SUM(BESP00:BESP84!H9)</f>
        <v>0</v>
      </c>
      <c r="I9" s="32">
        <f>SUM(BESP00:BESP84!I9)</f>
        <v>1</v>
      </c>
      <c r="J9" s="18">
        <f t="shared" si="0"/>
        <v>1</v>
      </c>
      <c r="K9" s="18">
        <f t="shared" si="1"/>
        <v>2</v>
      </c>
      <c r="L9" s="18">
        <f t="shared" si="7"/>
        <v>7</v>
      </c>
      <c r="M9" s="18">
        <f t="shared" si="7"/>
        <v>4</v>
      </c>
      <c r="N9" s="14">
        <f t="shared" si="2"/>
        <v>1.3928150765606595</v>
      </c>
      <c r="O9" s="20">
        <f t="shared" si="8"/>
        <v>5.106988614055751</v>
      </c>
      <c r="P9" s="14">
        <f t="shared" si="3"/>
        <v>0.21594032194738894</v>
      </c>
      <c r="Q9" s="18">
        <f t="shared" si="4"/>
        <v>4</v>
      </c>
      <c r="R9" s="18">
        <f t="shared" si="5"/>
        <v>1</v>
      </c>
      <c r="T9" s="17" t="s">
        <v>45</v>
      </c>
      <c r="V9" s="14"/>
      <c r="W9" s="23" t="s">
        <v>46</v>
      </c>
      <c r="Y9" s="23" t="s">
        <v>46</v>
      </c>
      <c r="Z9" s="20">
        <f>SUM(N39:N45)</f>
        <v>278.56301531213194</v>
      </c>
      <c r="AA9" s="14">
        <f t="shared" si="6"/>
        <v>11.778563015312136</v>
      </c>
      <c r="AB9" s="20">
        <f>SUM(Q39:Q45)+SUM(R39:R45)</f>
        <v>658</v>
      </c>
      <c r="AC9" s="20">
        <f>100*SUM(Q39:Q45)/AB9</f>
        <v>95.59270516717325</v>
      </c>
      <c r="AD9" s="27">
        <f t="shared" si="9"/>
        <v>11.25944701615704</v>
      </c>
      <c r="AE9" s="27">
        <f t="shared" si="10"/>
        <v>-0.5191159991550943</v>
      </c>
      <c r="AH9" s="23" t="s">
        <v>46</v>
      </c>
      <c r="AI9" s="30">
        <f>MINA(BESP93:BESP84!Z9)</f>
        <v>-1</v>
      </c>
      <c r="AJ9" s="30">
        <f>MINA(BESP93:BESP84!Z9)</f>
        <v>-1</v>
      </c>
      <c r="AK9" s="30">
        <f>MINA(BESP93:BESP84!AA9)</f>
        <v>-1.3157894736842106</v>
      </c>
      <c r="AL9" s="30">
        <f>MAXA(BESP93:BESP84!AA9)</f>
        <v>27.848101265822784</v>
      </c>
      <c r="AM9" s="30">
        <f>AVERAGEA(BESP93:BESP84!AA9)</f>
        <v>12.298516986473429</v>
      </c>
      <c r="AN9" s="30">
        <f>MINA(BESP93:BESP84!AC9)</f>
        <v>33.333333333333336</v>
      </c>
      <c r="AO9" s="30">
        <f>MAXA(BESP93:BESP84!AC9)</f>
        <v>100</v>
      </c>
      <c r="AP9" s="30">
        <f>AVERAGEA(BESP93:BESP84!AA9)</f>
        <v>12.298516986473429</v>
      </c>
      <c r="AQ9" s="30">
        <f>COUNTA(BESP93:BESP84!AC9)</f>
        <v>10</v>
      </c>
      <c r="AR9" s="27">
        <v>1989</v>
      </c>
      <c r="AS9" s="27">
        <f>BESP89!$Z$17</f>
        <v>135.99999999999997</v>
      </c>
      <c r="AT9" s="27"/>
    </row>
    <row r="10" spans="1:46" ht="12.75">
      <c r="A10" s="22">
        <v>32578</v>
      </c>
      <c r="B10" s="32">
        <f>SUM(BESP00:BESP84!B10)</f>
        <v>0</v>
      </c>
      <c r="C10" s="32">
        <f>SUM(BESP00:BESP84!C10)</f>
        <v>4</v>
      </c>
      <c r="D10" s="32">
        <f>SUM(BESP00:BESP84!D10)</f>
        <v>0</v>
      </c>
      <c r="E10" s="32">
        <f>SUM(BESP00:BESP84!E10)</f>
        <v>0</v>
      </c>
      <c r="F10" s="32">
        <f>SUM(BESP00:BESP84!F10)</f>
        <v>0</v>
      </c>
      <c r="G10" s="32">
        <f>SUM(BESP00:BESP84!G10)</f>
        <v>7</v>
      </c>
      <c r="H10" s="32">
        <f>SUM(BESP00:BESP84!H10)</f>
        <v>0</v>
      </c>
      <c r="I10" s="32">
        <f>SUM(BESP00:BESP84!I10)</f>
        <v>0</v>
      </c>
      <c r="J10" s="18">
        <f t="shared" si="0"/>
        <v>4</v>
      </c>
      <c r="K10" s="18">
        <f t="shared" si="1"/>
        <v>7</v>
      </c>
      <c r="L10" s="18">
        <f t="shared" si="7"/>
        <v>11</v>
      </c>
      <c r="M10" s="18">
        <f t="shared" si="7"/>
        <v>11</v>
      </c>
      <c r="N10" s="14">
        <f t="shared" si="2"/>
        <v>5.106988614055751</v>
      </c>
      <c r="O10" s="20">
        <f t="shared" si="8"/>
        <v>10.213977228111503</v>
      </c>
      <c r="P10" s="14">
        <f t="shared" si="3"/>
        <v>0.43188064389477787</v>
      </c>
      <c r="Q10" s="18">
        <f t="shared" si="4"/>
        <v>11</v>
      </c>
      <c r="R10" s="18">
        <f t="shared" si="5"/>
        <v>0</v>
      </c>
      <c r="U10" s="17" t="s">
        <v>4</v>
      </c>
      <c r="V10" s="14">
        <f>100*(+C96/(B96+C96))</f>
        <v>78.1763826606876</v>
      </c>
      <c r="W10" s="25" t="s">
        <v>47</v>
      </c>
      <c r="X10" s="25" t="s">
        <v>47</v>
      </c>
      <c r="Z10" s="20">
        <f>SUM(N46:N52)</f>
        <v>380.23851590106005</v>
      </c>
      <c r="AA10" s="14">
        <f t="shared" si="6"/>
        <v>16.07773851590106</v>
      </c>
      <c r="AB10" s="20">
        <f>SUM(Q46:Q52)+SUM(R46:R52)</f>
        <v>911</v>
      </c>
      <c r="AC10" s="20">
        <f>100*SUM(Q46:Q52)/AB10</f>
        <v>94.95060373216246</v>
      </c>
      <c r="AD10" s="27">
        <f t="shared" si="9"/>
        <v>15.265909787326475</v>
      </c>
      <c r="AE10" s="27">
        <f t="shared" si="10"/>
        <v>-0.8118287285745864</v>
      </c>
      <c r="AG10" s="25" t="s">
        <v>47</v>
      </c>
      <c r="AI10" s="30">
        <f>MINA(BESP93:BESP84!Z10)</f>
        <v>5</v>
      </c>
      <c r="AJ10" s="30">
        <f>MINA(BESP93:BESP84!Z10)</f>
        <v>5</v>
      </c>
      <c r="AK10" s="30">
        <f>MINA(BESP93:BESP84!AA10)</f>
        <v>6.329113924050633</v>
      </c>
      <c r="AL10" s="30">
        <f>MAXA(BESP93:BESP84!AA10)</f>
        <v>29.668674698795176</v>
      </c>
      <c r="AM10" s="30">
        <f>AVERAGEA(BESP93:BESP84!AA10)</f>
        <v>14.743704112958358</v>
      </c>
      <c r="AN10" s="30">
        <f>MINA(BESP93:BESP84!AC10)</f>
        <v>88.60759493670886</v>
      </c>
      <c r="AO10" s="30">
        <f>MAXA(BESP93:BESP84!AC10)</f>
        <v>100</v>
      </c>
      <c r="AP10" s="30">
        <f>AVERAGEA(BESP93:BESP84!AA10)</f>
        <v>14.743704112958358</v>
      </c>
      <c r="AQ10" s="30">
        <f>COUNTA(BESP93:BESP84!AC10)</f>
        <v>10</v>
      </c>
      <c r="AR10" s="27">
        <v>1990</v>
      </c>
      <c r="AS10" s="27">
        <f>BESP90!$Z$17</f>
        <v>303.00000000000006</v>
      </c>
      <c r="AT10" s="27"/>
    </row>
    <row r="11" spans="1:46" ht="12.75">
      <c r="A11" s="22">
        <v>32579</v>
      </c>
      <c r="B11" s="32">
        <f>SUM(BESP00:BESP84!B11)</f>
        <v>0</v>
      </c>
      <c r="C11" s="32">
        <f>SUM(BESP00:BESP84!C11)</f>
        <v>0</v>
      </c>
      <c r="D11" s="32">
        <f>SUM(BESP00:BESP84!D11)</f>
        <v>0</v>
      </c>
      <c r="E11" s="32">
        <f>SUM(BESP00:BESP84!E11)</f>
        <v>0</v>
      </c>
      <c r="F11" s="32">
        <f>SUM(BESP00:BESP84!F11)</f>
        <v>0</v>
      </c>
      <c r="G11" s="32">
        <f>SUM(BESP00:BESP84!G11)</f>
        <v>0</v>
      </c>
      <c r="H11" s="32">
        <f>SUM(BESP00:BESP84!H11)</f>
        <v>0</v>
      </c>
      <c r="I11" s="32">
        <f>SUM(BESP00:BESP84!I11)</f>
        <v>0</v>
      </c>
      <c r="J11" s="18">
        <f t="shared" si="0"/>
        <v>0</v>
      </c>
      <c r="K11" s="18">
        <f t="shared" si="1"/>
        <v>0</v>
      </c>
      <c r="L11" s="18">
        <f t="shared" si="7"/>
        <v>11</v>
      </c>
      <c r="M11" s="18">
        <f t="shared" si="7"/>
        <v>11</v>
      </c>
      <c r="N11" s="14">
        <f t="shared" si="2"/>
        <v>0</v>
      </c>
      <c r="O11" s="20">
        <f t="shared" si="8"/>
        <v>10.213977228111503</v>
      </c>
      <c r="P11" s="14">
        <f t="shared" si="3"/>
        <v>0.43188064389477787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89.86348122866895</v>
      </c>
      <c r="W11" s="25" t="s">
        <v>48</v>
      </c>
      <c r="Y11" s="25" t="s">
        <v>48</v>
      </c>
      <c r="Z11" s="20">
        <f>SUM(N53:N59)</f>
        <v>439.66529250098154</v>
      </c>
      <c r="AA11" s="14">
        <f t="shared" si="6"/>
        <v>18.590498625834318</v>
      </c>
      <c r="AB11" s="20">
        <f>SUM(Q53:Q59)+SUM(R53:R59)</f>
        <v>1051</v>
      </c>
      <c r="AC11" s="20">
        <f>100*SUM(Q53:Q59)/AB11</f>
        <v>95.0523311132255</v>
      </c>
      <c r="AD11" s="27">
        <f t="shared" si="9"/>
        <v>17.67070230942767</v>
      </c>
      <c r="AE11" s="27">
        <f t="shared" si="10"/>
        <v>-0.9197963164066444</v>
      </c>
      <c r="AH11" s="25" t="s">
        <v>48</v>
      </c>
      <c r="AI11" s="30">
        <f>MINA(BESP93:BESP84!Z11)</f>
        <v>7</v>
      </c>
      <c r="AJ11" s="30">
        <f>MINA(BESP93:BESP84!Z11)</f>
        <v>7</v>
      </c>
      <c r="AK11" s="30">
        <f>MINA(BESP93:BESP84!AA11)</f>
        <v>6.0728744939271255</v>
      </c>
      <c r="AL11" s="30">
        <f>MAXA(BESP93:BESP84!AA11)</f>
        <v>41.58790170132326</v>
      </c>
      <c r="AM11" s="30">
        <f>AVERAGEA(BESP93:BESP84!AA11)</f>
        <v>18.419802785860714</v>
      </c>
      <c r="AN11" s="30">
        <f>MINA(BESP93:BESP84!AC11)</f>
        <v>81.25</v>
      </c>
      <c r="AO11" s="30">
        <f>MAXA(BESP93:BESP84!AC11)</f>
        <v>100</v>
      </c>
      <c r="AP11" s="30">
        <f>AVERAGEA(BESP93:BESP84!AA11)</f>
        <v>18.419802785860714</v>
      </c>
      <c r="AQ11" s="30">
        <f>COUNTA(BESP93:BESP84!AC11)</f>
        <v>10</v>
      </c>
      <c r="AR11" s="27">
        <v>1991</v>
      </c>
      <c r="AS11" s="27">
        <f>BESP91!$Z$17</f>
        <v>44.99999999999999</v>
      </c>
      <c r="AT11" s="27"/>
    </row>
    <row r="12" spans="1:46" ht="12.75">
      <c r="A12" s="22">
        <v>32580</v>
      </c>
      <c r="B12" s="32">
        <f>SUM(BESP00:BESP84!B12)</f>
        <v>1</v>
      </c>
      <c r="C12" s="32">
        <f>SUM(BESP00:BESP84!C12)</f>
        <v>5</v>
      </c>
      <c r="D12" s="32">
        <f>SUM(BESP00:BESP84!D12)</f>
        <v>0</v>
      </c>
      <c r="E12" s="32">
        <f>SUM(BESP00:BESP84!E12)</f>
        <v>0</v>
      </c>
      <c r="F12" s="32">
        <f>SUM(BESP00:BESP84!F12)</f>
        <v>0</v>
      </c>
      <c r="G12" s="32">
        <f>SUM(BESP00:BESP84!G12)</f>
        <v>6</v>
      </c>
      <c r="H12" s="32">
        <f>SUM(BESP00:BESP84!H12)</f>
        <v>0</v>
      </c>
      <c r="I12" s="32">
        <f>SUM(BESP00:BESP84!I12)</f>
        <v>0</v>
      </c>
      <c r="J12" s="18">
        <f t="shared" si="0"/>
        <v>6</v>
      </c>
      <c r="K12" s="18">
        <f t="shared" si="1"/>
        <v>6</v>
      </c>
      <c r="L12" s="18">
        <f t="shared" si="7"/>
        <v>17</v>
      </c>
      <c r="M12" s="18">
        <f t="shared" si="7"/>
        <v>17</v>
      </c>
      <c r="N12" s="14">
        <f t="shared" si="2"/>
        <v>5.571260306242638</v>
      </c>
      <c r="O12" s="20">
        <f t="shared" si="8"/>
        <v>15.785237534354142</v>
      </c>
      <c r="P12" s="14">
        <f t="shared" si="3"/>
        <v>0.6674519042010204</v>
      </c>
      <c r="Q12" s="18">
        <f t="shared" si="4"/>
        <v>12</v>
      </c>
      <c r="R12" s="18">
        <f t="shared" si="5"/>
        <v>0</v>
      </c>
      <c r="U12" s="17" t="s">
        <v>49</v>
      </c>
      <c r="V12" s="14">
        <f>100*((G96+C96)/(B96+C96+F96+G96))</f>
        <v>84.28469496967534</v>
      </c>
      <c r="W12" s="25" t="s">
        <v>50</v>
      </c>
      <c r="X12" s="25" t="s">
        <v>50</v>
      </c>
      <c r="Z12" s="20">
        <f>SUM(N60:N66)</f>
        <v>282.27718884962695</v>
      </c>
      <c r="AA12" s="14">
        <f t="shared" si="6"/>
        <v>11.93561052218296</v>
      </c>
      <c r="AB12" s="20">
        <f>SUM(Q60:Q66)+SUM(R60:R66)</f>
        <v>740</v>
      </c>
      <c r="AC12" s="20">
        <f>100*SUM(Q60:Q66)/AB12</f>
        <v>91.08108108108108</v>
      </c>
      <c r="AD12" s="27">
        <f t="shared" si="9"/>
        <v>10.871083097231507</v>
      </c>
      <c r="AE12" s="27">
        <f t="shared" si="10"/>
        <v>-1.0645274249514531</v>
      </c>
      <c r="AG12" s="25" t="s">
        <v>50</v>
      </c>
      <c r="AI12" s="30">
        <f>MINA(BESP93:BESP84!Z12)</f>
        <v>5.333333333333333</v>
      </c>
      <c r="AJ12" s="30">
        <f>MINA(BESP93:BESP84!Z12)</f>
        <v>5.333333333333333</v>
      </c>
      <c r="AK12" s="30">
        <f>MINA(BESP93:BESP84!AA12)</f>
        <v>6.489675516224189</v>
      </c>
      <c r="AL12" s="30">
        <f>MAXA(BESP93:BESP84!AA12)</f>
        <v>27.63157894736842</v>
      </c>
      <c r="AM12" s="30">
        <f>AVERAGEA(BESP93:BESP84!AA12)</f>
        <v>14.334084284576656</v>
      </c>
      <c r="AN12" s="30">
        <f>MINA(BESP93:BESP84!AC12)</f>
        <v>78.57142857142857</v>
      </c>
      <c r="AO12" s="30">
        <f>MAXA(BESP93:BESP84!AC12)</f>
        <v>100</v>
      </c>
      <c r="AP12" s="30">
        <f>AVERAGEA(BESP93:BESP84!AA12)</f>
        <v>14.334084284576656</v>
      </c>
      <c r="AQ12" s="30">
        <f>COUNTA(BESP93:BESP84!AC12)</f>
        <v>10</v>
      </c>
      <c r="AR12" s="27">
        <v>1992</v>
      </c>
      <c r="AS12" s="27">
        <f>BESP92!$Z$17</f>
        <v>76</v>
      </c>
      <c r="AT12" s="27"/>
    </row>
    <row r="13" spans="1:46" ht="12.75">
      <c r="A13" s="22">
        <v>32581</v>
      </c>
      <c r="B13" s="32">
        <f>SUM(BESP00:BESP84!B13)</f>
        <v>0</v>
      </c>
      <c r="C13" s="32">
        <f>SUM(BESP00:BESP84!C13)</f>
        <v>1</v>
      </c>
      <c r="D13" s="32">
        <f>SUM(BESP00:BESP84!D13)</f>
        <v>0</v>
      </c>
      <c r="E13" s="32">
        <f>SUM(BESP00:BESP84!E13)</f>
        <v>0</v>
      </c>
      <c r="F13" s="32">
        <f>SUM(BESP00:BESP84!F13)</f>
        <v>1</v>
      </c>
      <c r="G13" s="32">
        <f>SUM(BESP00:BESP84!G13)</f>
        <v>1</v>
      </c>
      <c r="H13" s="32">
        <f>SUM(BESP00:BESP84!H13)</f>
        <v>0</v>
      </c>
      <c r="I13" s="32">
        <f>SUM(BESP00:BESP84!I13)</f>
        <v>0</v>
      </c>
      <c r="J13" s="18">
        <f t="shared" si="0"/>
        <v>1</v>
      </c>
      <c r="K13" s="18">
        <f t="shared" si="1"/>
        <v>2</v>
      </c>
      <c r="L13" s="18">
        <f t="shared" si="7"/>
        <v>18</v>
      </c>
      <c r="M13" s="18">
        <f t="shared" si="7"/>
        <v>19</v>
      </c>
      <c r="N13" s="14">
        <f t="shared" si="2"/>
        <v>1.3928150765606595</v>
      </c>
      <c r="O13" s="20">
        <f t="shared" si="8"/>
        <v>17.1780526109148</v>
      </c>
      <c r="P13" s="14">
        <f t="shared" si="3"/>
        <v>0.726344719277581</v>
      </c>
      <c r="Q13" s="18">
        <f t="shared" si="4"/>
        <v>3</v>
      </c>
      <c r="R13" s="18">
        <f t="shared" si="5"/>
        <v>0</v>
      </c>
      <c r="W13" s="25" t="s">
        <v>51</v>
      </c>
      <c r="Y13" s="25" t="s">
        <v>51</v>
      </c>
      <c r="Z13" s="20">
        <f>SUM(N67:N73)</f>
        <v>214.49352179034156</v>
      </c>
      <c r="AA13" s="14">
        <f t="shared" si="6"/>
        <v>9.069493521790342</v>
      </c>
      <c r="AB13" s="20">
        <f>SUM(Q67:Q73)+SUM(R67:R73)</f>
        <v>596</v>
      </c>
      <c r="AC13" s="20">
        <f>100*SUM(Q67:Q73)/AB13</f>
        <v>88.75838926174497</v>
      </c>
      <c r="AD13" s="27">
        <f t="shared" si="9"/>
        <v>8.049936364139416</v>
      </c>
      <c r="AE13" s="27">
        <f t="shared" si="10"/>
        <v>-1.019557157650928</v>
      </c>
      <c r="AH13" s="25" t="s">
        <v>51</v>
      </c>
      <c r="AI13" s="30">
        <f>MINA(BESP93:BESP84!Z13)</f>
        <v>1.6666666666666665</v>
      </c>
      <c r="AJ13" s="30">
        <f>MINA(BESP93:BESP84!Z13)</f>
        <v>1.6666666666666665</v>
      </c>
      <c r="AK13" s="30">
        <f>MINA(BESP93:BESP84!AA13)</f>
        <v>2.749638205499276</v>
      </c>
      <c r="AL13" s="30">
        <f>MAXA(BESP93:BESP84!AA13)</f>
        <v>26.720647773279353</v>
      </c>
      <c r="AM13" s="30">
        <f>AVERAGEA(BESP93:BESP84!AA13)</f>
        <v>11.244212885871605</v>
      </c>
      <c r="AN13" s="30">
        <f>MINA(BESP93:BESP84!AC13)</f>
        <v>66.66666666666667</v>
      </c>
      <c r="AO13" s="30">
        <f>MAXA(BESP93:BESP84!AC13)</f>
        <v>100</v>
      </c>
      <c r="AP13" s="30">
        <f>AVERAGEA(BESP93:BESP84!AA13)</f>
        <v>11.244212885871605</v>
      </c>
      <c r="AQ13" s="30">
        <f>COUNTA(BESP93:BESP84!AC13)</f>
        <v>10</v>
      </c>
      <c r="AR13" s="27">
        <v>1993</v>
      </c>
      <c r="AS13" s="27">
        <f>BESP93!$Z$17</f>
        <v>79</v>
      </c>
      <c r="AT13" s="27"/>
    </row>
    <row r="14" spans="1:45" ht="12.75">
      <c r="A14" s="22">
        <v>32582</v>
      </c>
      <c r="B14" s="32">
        <f>SUM(BESP00:BESP84!B14)</f>
        <v>1</v>
      </c>
      <c r="C14" s="32">
        <f>SUM(BESP00:BESP84!C14)</f>
        <v>8</v>
      </c>
      <c r="D14" s="32">
        <f>SUM(BESP00:BESP84!D14)</f>
        <v>0</v>
      </c>
      <c r="E14" s="32">
        <f>SUM(BESP00:BESP84!E14)</f>
        <v>1</v>
      </c>
      <c r="F14" s="32">
        <f>SUM(BESP00:BESP84!F14)</f>
        <v>2</v>
      </c>
      <c r="G14" s="32">
        <f>SUM(BESP00:BESP84!G14)</f>
        <v>13</v>
      </c>
      <c r="H14" s="32">
        <f>SUM(BESP00:BESP84!H14)</f>
        <v>0</v>
      </c>
      <c r="I14" s="32">
        <f>SUM(BESP00:BESP84!I14)</f>
        <v>0</v>
      </c>
      <c r="J14" s="18">
        <f t="shared" si="0"/>
        <v>8</v>
      </c>
      <c r="K14" s="18">
        <f t="shared" si="1"/>
        <v>15</v>
      </c>
      <c r="L14" s="18">
        <f t="shared" si="7"/>
        <v>26</v>
      </c>
      <c r="M14" s="18">
        <f t="shared" si="7"/>
        <v>34</v>
      </c>
      <c r="N14" s="14">
        <f t="shared" si="2"/>
        <v>10.67824892029839</v>
      </c>
      <c r="O14" s="20">
        <f t="shared" si="8"/>
        <v>27.85630153121319</v>
      </c>
      <c r="P14" s="14">
        <f t="shared" si="3"/>
        <v>1.1778563015312125</v>
      </c>
      <c r="Q14" s="18">
        <f t="shared" si="4"/>
        <v>24</v>
      </c>
      <c r="R14" s="18">
        <f t="shared" si="5"/>
        <v>1</v>
      </c>
      <c r="T14" s="17"/>
      <c r="W14" s="25" t="s">
        <v>52</v>
      </c>
      <c r="X14" s="25" t="s">
        <v>52</v>
      </c>
      <c r="Z14" s="20">
        <f>SUM(N74:N80)</f>
        <v>119.31782489202983</v>
      </c>
      <c r="AA14" s="14">
        <f t="shared" si="6"/>
        <v>5.045151158225364</v>
      </c>
      <c r="AB14" s="20">
        <f>SUM(Q74:Q80)+SUM(R74:R80)</f>
        <v>423</v>
      </c>
      <c r="AC14" s="20">
        <f>100*SUM(Q74:Q80)/AB14</f>
        <v>80.37825059101655</v>
      </c>
      <c r="AD14" s="27">
        <f t="shared" si="9"/>
        <v>4.055204240653957</v>
      </c>
      <c r="AE14" s="27">
        <f t="shared" si="10"/>
        <v>-0.9899469175714068</v>
      </c>
      <c r="AG14" s="25" t="s">
        <v>52</v>
      </c>
      <c r="AI14" s="30">
        <f>MINA(BESP93:BESP84!Z14)</f>
        <v>-0.3333333333333333</v>
      </c>
      <c r="AJ14" s="30">
        <f>MINA(BESP93:BESP84!Z14)</f>
        <v>-0.3333333333333333</v>
      </c>
      <c r="AK14" s="30">
        <f>MINA(BESP93:BESP84!AA14)</f>
        <v>-0.7407407407407407</v>
      </c>
      <c r="AL14" s="30">
        <f>MAXA(BESP93:BESP84!AA14)</f>
        <v>15.789473684210526</v>
      </c>
      <c r="AM14" s="30">
        <f>AVERAGEA(BESP93:BESP84!AA14)</f>
        <v>5.709484897325949</v>
      </c>
      <c r="AN14" s="30">
        <f>MINA(BESP93:BESP84!AC14)</f>
        <v>45.45454545454545</v>
      </c>
      <c r="AO14" s="30">
        <f>MAXA(BESP93:BESP84!AC14)</f>
        <v>100</v>
      </c>
      <c r="AP14" s="30">
        <f>AVERAGEA(BESP93:BESP84!AA14)</f>
        <v>5.709484897325949</v>
      </c>
      <c r="AQ14" s="30">
        <f>COUNTA(BESP93:BESP84!AC14)</f>
        <v>10</v>
      </c>
      <c r="AR14" s="27">
        <v>1994</v>
      </c>
      <c r="AS14" s="27">
        <f>BESP94!$Z$17</f>
        <v>178</v>
      </c>
    </row>
    <row r="15" spans="1:45" ht="12.75">
      <c r="A15" s="22">
        <v>32583</v>
      </c>
      <c r="B15" s="32">
        <f>SUM(BESP00:BESP84!B15)</f>
        <v>2</v>
      </c>
      <c r="C15" s="32">
        <f>SUM(BESP00:BESP84!C15)</f>
        <v>5</v>
      </c>
      <c r="D15" s="32">
        <f>SUM(BESP00:BESP84!D15)</f>
        <v>0</v>
      </c>
      <c r="E15" s="32">
        <f>SUM(BESP00:BESP84!E15)</f>
        <v>0</v>
      </c>
      <c r="F15" s="32">
        <f>SUM(BESP00:BESP84!F15)</f>
        <v>0</v>
      </c>
      <c r="G15" s="32">
        <f>SUM(BESP00:BESP84!G15)</f>
        <v>6</v>
      </c>
      <c r="H15" s="32">
        <f>SUM(BESP00:BESP84!H15)</f>
        <v>0</v>
      </c>
      <c r="I15" s="32">
        <f>SUM(BESP00:BESP84!I15)</f>
        <v>0</v>
      </c>
      <c r="J15" s="18">
        <f t="shared" si="0"/>
        <v>7</v>
      </c>
      <c r="K15" s="18">
        <f t="shared" si="1"/>
        <v>6</v>
      </c>
      <c r="L15" s="18">
        <f t="shared" si="7"/>
        <v>33</v>
      </c>
      <c r="M15" s="18">
        <f t="shared" si="7"/>
        <v>40</v>
      </c>
      <c r="N15" s="14">
        <f t="shared" si="2"/>
        <v>6.035531998429525</v>
      </c>
      <c r="O15" s="20">
        <f t="shared" si="8"/>
        <v>33.89183352964272</v>
      </c>
      <c r="P15" s="14">
        <f t="shared" si="3"/>
        <v>1.4330585001963085</v>
      </c>
      <c r="Q15" s="18">
        <f t="shared" si="4"/>
        <v>13</v>
      </c>
      <c r="R15" s="18">
        <f t="shared" si="5"/>
        <v>0</v>
      </c>
      <c r="T15" s="17"/>
      <c r="W15" s="25" t="s">
        <v>53</v>
      </c>
      <c r="Y15" s="25" t="s">
        <v>53</v>
      </c>
      <c r="Z15" s="20">
        <f>SUM(N81:N87)</f>
        <v>45.49862583431488</v>
      </c>
      <c r="AA15" s="14">
        <f t="shared" si="6"/>
        <v>1.9238319591676485</v>
      </c>
      <c r="AB15" s="20">
        <f>SUM(Q81:Q87)+SUM(R81:R87)</f>
        <v>214</v>
      </c>
      <c r="AC15" s="20">
        <f>100*SUM(Q81:Q87)/AB15</f>
        <v>72.89719626168224</v>
      </c>
      <c r="AD15" s="27">
        <f t="shared" si="9"/>
        <v>1.4024195590194073</v>
      </c>
      <c r="AE15" s="27">
        <f t="shared" si="10"/>
        <v>-0.5214124001482413</v>
      </c>
      <c r="AH15" s="25" t="s">
        <v>53</v>
      </c>
      <c r="AI15" s="30">
        <f>MINA(BESP93:BESP84!Z15)</f>
        <v>-0.4384949348769899</v>
      </c>
      <c r="AJ15" s="30">
        <f>MINA(BESP93:BESP84!Z15)</f>
        <v>-0.4384949348769899</v>
      </c>
      <c r="AK15" s="30">
        <f>MINA(BESP93:BESP84!AA15)</f>
        <v>-0.7407407407407407</v>
      </c>
      <c r="AL15" s="30">
        <f>MAXA(BESP93:BESP84!AA15)</f>
        <v>10.526315789473685</v>
      </c>
      <c r="AM15" s="30">
        <f>AVERAGEA(BESP93:BESP84!AA15)</f>
        <v>3.09617384277791</v>
      </c>
      <c r="AN15" s="30">
        <f>MINA(BESP93:BESP84!AC15)</f>
        <v>0</v>
      </c>
      <c r="AO15" s="30">
        <f>MAXA(BESP93:BESP84!AC15)</f>
        <v>100</v>
      </c>
      <c r="AP15" s="30">
        <f>AVERAGEA(BESP93:BESP84!AA15)</f>
        <v>3.09617384277791</v>
      </c>
      <c r="AQ15" s="30">
        <f>COUNTA(BESP93:BESP84!AC15)</f>
        <v>10</v>
      </c>
      <c r="AR15" s="27">
        <v>1995</v>
      </c>
      <c r="AS15" s="27">
        <f>BESP95!$Z$17</f>
        <v>67.99999999999999</v>
      </c>
    </row>
    <row r="16" spans="1:45" ht="12.75">
      <c r="A16" s="22">
        <v>32584</v>
      </c>
      <c r="B16" s="32">
        <f>SUM(BESP00:BESP84!B16)</f>
        <v>0</v>
      </c>
      <c r="C16" s="32">
        <f>SUM(BESP00:BESP84!C16)</f>
        <v>1</v>
      </c>
      <c r="D16" s="32">
        <f>SUM(BESP00:BESP84!D16)</f>
        <v>1</v>
      </c>
      <c r="E16" s="32">
        <f>SUM(BESP00:BESP84!E16)</f>
        <v>0</v>
      </c>
      <c r="F16" s="32">
        <f>SUM(BESP00:BESP84!F16)</f>
        <v>0</v>
      </c>
      <c r="G16" s="32">
        <f>SUM(BESP00:BESP84!G16)</f>
        <v>1</v>
      </c>
      <c r="H16" s="32">
        <f>SUM(BESP00:BESP84!H16)</f>
        <v>0</v>
      </c>
      <c r="I16" s="32">
        <f>SUM(BESP00:BESP84!I16)</f>
        <v>0</v>
      </c>
      <c r="J16" s="18">
        <f t="shared" si="0"/>
        <v>0</v>
      </c>
      <c r="K16" s="18">
        <f t="shared" si="1"/>
        <v>1</v>
      </c>
      <c r="L16" s="18">
        <f t="shared" si="7"/>
        <v>33</v>
      </c>
      <c r="M16" s="18">
        <f t="shared" si="7"/>
        <v>41</v>
      </c>
      <c r="N16" s="14">
        <f t="shared" si="2"/>
        <v>0.4642716921868865</v>
      </c>
      <c r="O16" s="20">
        <f t="shared" si="8"/>
        <v>34.3561052218296</v>
      </c>
      <c r="P16" s="14">
        <f t="shared" si="3"/>
        <v>1.452689438555162</v>
      </c>
      <c r="Q16" s="18">
        <f t="shared" si="4"/>
        <v>2</v>
      </c>
      <c r="R16" s="18">
        <f t="shared" si="5"/>
        <v>1</v>
      </c>
      <c r="W16" s="25" t="s">
        <v>54</v>
      </c>
      <c r="X16" s="25" t="s">
        <v>54</v>
      </c>
      <c r="Z16" s="20">
        <f>SUM(N88:N94)</f>
        <v>8.356890459363957</v>
      </c>
      <c r="AA16" s="14">
        <f t="shared" si="6"/>
        <v>0.353356890459364</v>
      </c>
      <c r="AB16" s="20">
        <f>SUM(Q88:Q94)+SUM(R88:R94)</f>
        <v>104</v>
      </c>
      <c r="AC16" s="20">
        <f>100*SUM(Q88:Q94)/AB16</f>
        <v>58.65384615384615</v>
      </c>
      <c r="AD16" s="27">
        <f t="shared" si="9"/>
        <v>0.20725740690405003</v>
      </c>
      <c r="AE16" s="27">
        <f t="shared" si="10"/>
        <v>-0.14609948355531394</v>
      </c>
      <c r="AG16" s="25" t="s">
        <v>54</v>
      </c>
      <c r="AI16" s="30">
        <f>MINA(BESP93:BESP84!Z16)</f>
        <v>-0.4384949348769899</v>
      </c>
      <c r="AJ16" s="30">
        <f>MINA(BESP93:BESP84!Z16)</f>
        <v>-0.4384949348769899</v>
      </c>
      <c r="AK16" s="30">
        <f>MINA(BESP93:BESP84!AA16)</f>
        <v>-0.2949852507374632</v>
      </c>
      <c r="AL16" s="30">
        <f>MAXA(BESP93:BESP84!AA16)</f>
        <v>3.9473684210526314</v>
      </c>
      <c r="AM16" s="30">
        <f>AVERAGEA(BESP93:BESP84!AA16)</f>
        <v>0.8283722526362313</v>
      </c>
      <c r="AN16" s="30">
        <f>MINA(BESP93:BESP84!AC16)</f>
        <v>0</v>
      </c>
      <c r="AO16" s="30">
        <f>MAXA(BESP93:BESP84!AC16)</f>
        <v>100</v>
      </c>
      <c r="AP16" s="30">
        <f>AVERAGEA(BESP93:BESP84!AA16)</f>
        <v>0.8283722526362313</v>
      </c>
      <c r="AQ16" s="30">
        <f>COUNTA(BESP93:BESP84!AC16)</f>
        <v>8</v>
      </c>
      <c r="AR16" s="27">
        <v>1996</v>
      </c>
      <c r="AS16" s="27">
        <f>BESP96!$Z$17</f>
        <v>43</v>
      </c>
    </row>
    <row r="17" spans="1:45" ht="15">
      <c r="A17" s="22">
        <v>32585</v>
      </c>
      <c r="B17" s="32">
        <f>SUM(BESP00:BESP84!B17)</f>
        <v>2</v>
      </c>
      <c r="C17" s="32">
        <f>SUM(BESP00:BESP84!C17)</f>
        <v>10</v>
      </c>
      <c r="D17" s="32">
        <f>SUM(BESP00:BESP84!D17)</f>
        <v>1</v>
      </c>
      <c r="E17" s="32">
        <f>SUM(BESP00:BESP84!E17)</f>
        <v>2</v>
      </c>
      <c r="F17" s="32">
        <f>SUM(BESP00:BESP84!F17)</f>
        <v>2</v>
      </c>
      <c r="G17" s="32">
        <f>SUM(BESP00:BESP84!G17)</f>
        <v>11</v>
      </c>
      <c r="H17" s="32">
        <f>SUM(BESP00:BESP84!H17)</f>
        <v>0</v>
      </c>
      <c r="I17" s="32">
        <f>SUM(BESP00:BESP84!I17)</f>
        <v>0</v>
      </c>
      <c r="J17" s="18">
        <f t="shared" si="0"/>
        <v>9</v>
      </c>
      <c r="K17" s="18">
        <f t="shared" si="1"/>
        <v>13</v>
      </c>
      <c r="L17" s="18">
        <f t="shared" si="7"/>
        <v>42</v>
      </c>
      <c r="M17" s="18">
        <f t="shared" si="7"/>
        <v>54</v>
      </c>
      <c r="N17" s="14">
        <f t="shared" si="2"/>
        <v>10.213977228111503</v>
      </c>
      <c r="O17" s="20">
        <f t="shared" si="8"/>
        <v>44.570082449941104</v>
      </c>
      <c r="P17" s="14">
        <f t="shared" si="3"/>
        <v>1.8845700824499398</v>
      </c>
      <c r="Q17" s="18">
        <f t="shared" si="4"/>
        <v>25</v>
      </c>
      <c r="R17" s="18">
        <f t="shared" si="5"/>
        <v>3</v>
      </c>
      <c r="T17" s="17"/>
      <c r="X17" s="13"/>
      <c r="Y17" s="17" t="s">
        <v>55</v>
      </c>
      <c r="Z17" s="18">
        <f>SUM(Z4:Z16)</f>
        <v>2364.9999999999995</v>
      </c>
      <c r="AA17" s="18">
        <f>SUM(AA4:AA16)</f>
        <v>100</v>
      </c>
      <c r="AB17" s="18">
        <f>SUM(AB4:AB16)</f>
        <v>6118</v>
      </c>
      <c r="AC17" s="20"/>
      <c r="AD17" s="31">
        <f>SUM(AD4:AD16)</f>
        <v>92.8029403842776</v>
      </c>
      <c r="AE17" s="27">
        <f>SUM(AE4:AE16)</f>
        <v>-7.197059615722393</v>
      </c>
      <c r="AG17"/>
      <c r="AH17" s="26"/>
      <c r="AI17" s="30"/>
      <c r="AJ17" s="30"/>
      <c r="AK17" s="30"/>
      <c r="AL17" s="30"/>
      <c r="AM17" s="30"/>
      <c r="AN17" s="30"/>
      <c r="AO17" s="30"/>
      <c r="AP17" s="30"/>
      <c r="AQ17" s="30"/>
      <c r="AR17" s="29" t="s">
        <v>56</v>
      </c>
      <c r="AS17" s="31">
        <f>AVERAGEA(AS4:AS116)</f>
        <v>166.15384615384616</v>
      </c>
    </row>
    <row r="18" spans="1:45" ht="12.75">
      <c r="A18" s="22">
        <v>32586</v>
      </c>
      <c r="B18" s="32">
        <f>SUM(BESP00:BESP84!B18)</f>
        <v>0</v>
      </c>
      <c r="C18" s="32">
        <f>SUM(BESP00:BESP84!C18)</f>
        <v>0</v>
      </c>
      <c r="D18" s="32">
        <f>SUM(BESP00:BESP84!D18)</f>
        <v>0</v>
      </c>
      <c r="E18" s="32">
        <f>SUM(BESP00:BESP84!E18)</f>
        <v>0</v>
      </c>
      <c r="F18" s="32">
        <f>SUM(BESP00:BESP84!F18)</f>
        <v>0</v>
      </c>
      <c r="G18" s="32">
        <f>SUM(BESP00:BESP84!G18)</f>
        <v>0</v>
      </c>
      <c r="H18" s="32">
        <f>SUM(BESP00:BESP84!H18)</f>
        <v>0</v>
      </c>
      <c r="I18" s="32">
        <f>SUM(BESP00:BESP84!I18)</f>
        <v>0</v>
      </c>
      <c r="J18" s="18">
        <f t="shared" si="0"/>
        <v>0</v>
      </c>
      <c r="K18" s="18">
        <f t="shared" si="1"/>
        <v>0</v>
      </c>
      <c r="L18" s="18">
        <f t="shared" si="7"/>
        <v>42</v>
      </c>
      <c r="M18" s="18">
        <f t="shared" si="7"/>
        <v>54</v>
      </c>
      <c r="N18" s="14">
        <f t="shared" si="2"/>
        <v>0</v>
      </c>
      <c r="O18" s="20">
        <f t="shared" si="8"/>
        <v>44.570082449941104</v>
      </c>
      <c r="P18" s="14">
        <f t="shared" si="3"/>
        <v>1.8845700824499398</v>
      </c>
      <c r="Q18" s="18">
        <f t="shared" si="4"/>
        <v>0</v>
      </c>
      <c r="R18" s="18">
        <f t="shared" si="5"/>
        <v>0</v>
      </c>
      <c r="T18" s="17"/>
      <c r="Y18"/>
      <c r="Z18"/>
      <c r="AA18"/>
      <c r="AR18" s="27"/>
      <c r="AS18" s="27"/>
    </row>
    <row r="19" spans="1:29" ht="15">
      <c r="A19" s="22">
        <v>32587</v>
      </c>
      <c r="B19" s="32">
        <f>SUM(BESP00:BESP84!B19)</f>
        <v>3</v>
      </c>
      <c r="C19" s="32">
        <f>SUM(BESP00:BESP84!C19)</f>
        <v>12</v>
      </c>
      <c r="D19" s="32">
        <f>SUM(BESP00:BESP84!D19)</f>
        <v>2</v>
      </c>
      <c r="E19" s="32">
        <f>SUM(BESP00:BESP84!E19)</f>
        <v>1</v>
      </c>
      <c r="F19" s="32">
        <f>SUM(BESP00:BESP84!F19)</f>
        <v>0</v>
      </c>
      <c r="G19" s="32">
        <f>SUM(BESP00:BESP84!G19)</f>
        <v>10</v>
      </c>
      <c r="H19" s="32">
        <f>SUM(BESP00:BESP84!H19)</f>
        <v>0</v>
      </c>
      <c r="I19" s="32">
        <f>SUM(BESP00:BESP84!I19)</f>
        <v>0</v>
      </c>
      <c r="J19" s="18">
        <f t="shared" si="0"/>
        <v>12</v>
      </c>
      <c r="K19" s="18">
        <f t="shared" si="1"/>
        <v>10</v>
      </c>
      <c r="L19" s="18">
        <f t="shared" si="7"/>
        <v>54</v>
      </c>
      <c r="M19" s="18">
        <f t="shared" si="7"/>
        <v>64</v>
      </c>
      <c r="N19" s="14">
        <f t="shared" si="2"/>
        <v>10.213977228111503</v>
      </c>
      <c r="O19" s="20">
        <f t="shared" si="8"/>
        <v>54.78405967805261</v>
      </c>
      <c r="P19" s="14">
        <f t="shared" si="3"/>
        <v>2.316450726344718</v>
      </c>
      <c r="Q19" s="18">
        <f t="shared" si="4"/>
        <v>25</v>
      </c>
      <c r="R19" s="18">
        <f t="shared" si="5"/>
        <v>3</v>
      </c>
      <c r="T19" s="35" t="s">
        <v>78</v>
      </c>
      <c r="U19" s="27"/>
      <c r="V19" s="27">
        <v>16</v>
      </c>
      <c r="X19" s="13"/>
      <c r="Y19" s="13"/>
      <c r="Z19" s="13"/>
      <c r="AA19" s="13"/>
      <c r="AB19" s="13"/>
      <c r="AC19" s="13"/>
    </row>
    <row r="20" spans="1:22" ht="12.75">
      <c r="A20" s="22">
        <v>32588</v>
      </c>
      <c r="B20" s="32">
        <f>SUM(BESP00:BESP84!B20)</f>
        <v>2</v>
      </c>
      <c r="C20" s="32">
        <f>SUM(BESP00:BESP84!C20)</f>
        <v>7</v>
      </c>
      <c r="D20" s="32">
        <f>SUM(BESP00:BESP84!D20)</f>
        <v>0</v>
      </c>
      <c r="E20" s="32">
        <f>SUM(BESP00:BESP84!E20)</f>
        <v>0</v>
      </c>
      <c r="F20" s="32">
        <f>SUM(BESP00:BESP84!F20)</f>
        <v>0</v>
      </c>
      <c r="G20" s="32">
        <f>SUM(BESP00:BESP84!G20)</f>
        <v>23</v>
      </c>
      <c r="H20" s="32">
        <f>SUM(BESP00:BESP84!H20)</f>
        <v>0</v>
      </c>
      <c r="I20" s="32">
        <f>SUM(BESP00:BESP84!I20)</f>
        <v>0</v>
      </c>
      <c r="J20" s="18">
        <f t="shared" si="0"/>
        <v>9</v>
      </c>
      <c r="K20" s="18">
        <f t="shared" si="1"/>
        <v>23</v>
      </c>
      <c r="L20" s="18">
        <f t="shared" si="7"/>
        <v>63</v>
      </c>
      <c r="M20" s="18">
        <f t="shared" si="7"/>
        <v>87</v>
      </c>
      <c r="N20" s="14">
        <f t="shared" si="2"/>
        <v>14.856694149980369</v>
      </c>
      <c r="O20" s="20">
        <f t="shared" si="8"/>
        <v>69.64075382803297</v>
      </c>
      <c r="P20" s="14">
        <f t="shared" si="3"/>
        <v>2.944640753828031</v>
      </c>
      <c r="Q20" s="18">
        <f t="shared" si="4"/>
        <v>32</v>
      </c>
      <c r="R20" s="18">
        <f t="shared" si="5"/>
        <v>0</v>
      </c>
      <c r="T20" s="26" t="s">
        <v>79</v>
      </c>
      <c r="U20" s="27"/>
      <c r="V20" s="27">
        <f>AB17/V19</f>
        <v>382.375</v>
      </c>
    </row>
    <row r="21" spans="1:25" ht="15">
      <c r="A21" s="22">
        <v>32589</v>
      </c>
      <c r="B21" s="32">
        <f>SUM(BESP00:BESP84!B21)</f>
        <v>2</v>
      </c>
      <c r="C21" s="32">
        <f>SUM(BESP00:BESP84!C21)</f>
        <v>8</v>
      </c>
      <c r="D21" s="32">
        <f>SUM(BESP00:BESP84!D21)</f>
        <v>0</v>
      </c>
      <c r="E21" s="32">
        <f>SUM(BESP00:BESP84!E21)</f>
        <v>0</v>
      </c>
      <c r="F21" s="32">
        <f>SUM(BESP00:BESP84!F21)</f>
        <v>1</v>
      </c>
      <c r="G21" s="32">
        <f>SUM(BESP00:BESP84!G21)</f>
        <v>20</v>
      </c>
      <c r="H21" s="32">
        <f>SUM(BESP00:BESP84!H21)</f>
        <v>0</v>
      </c>
      <c r="I21" s="32">
        <f>SUM(BESP00:BESP84!I21)</f>
        <v>1</v>
      </c>
      <c r="J21" s="18">
        <f t="shared" si="0"/>
        <v>10</v>
      </c>
      <c r="K21" s="18">
        <f t="shared" si="1"/>
        <v>20</v>
      </c>
      <c r="L21" s="18">
        <f t="shared" si="7"/>
        <v>73</v>
      </c>
      <c r="M21" s="18">
        <f t="shared" si="7"/>
        <v>107</v>
      </c>
      <c r="N21" s="14">
        <f t="shared" si="2"/>
        <v>13.928150765606595</v>
      </c>
      <c r="O21" s="20">
        <f t="shared" si="8"/>
        <v>83.56890459363956</v>
      </c>
      <c r="P21" s="14">
        <f t="shared" si="3"/>
        <v>3.533568904593637</v>
      </c>
      <c r="Q21" s="18">
        <f t="shared" si="4"/>
        <v>31</v>
      </c>
      <c r="R21" s="18">
        <f t="shared" si="5"/>
        <v>1</v>
      </c>
      <c r="T21" s="17"/>
      <c r="X21" s="13"/>
      <c r="Y21" s="13"/>
    </row>
    <row r="22" spans="1:25" ht="15">
      <c r="A22" s="22">
        <v>32590</v>
      </c>
      <c r="B22" s="32">
        <f>SUM(BESP00:BESP84!B22)</f>
        <v>1</v>
      </c>
      <c r="C22" s="32">
        <f>SUM(BESP00:BESP84!C22)</f>
        <v>20</v>
      </c>
      <c r="D22" s="32">
        <f>SUM(BESP00:BESP84!D22)</f>
        <v>0</v>
      </c>
      <c r="E22" s="32">
        <f>SUM(BESP00:BESP84!E22)</f>
        <v>2</v>
      </c>
      <c r="F22" s="32">
        <f>SUM(BESP00:BESP84!F22)</f>
        <v>2</v>
      </c>
      <c r="G22" s="32">
        <f>SUM(BESP00:BESP84!G22)</f>
        <v>16</v>
      </c>
      <c r="H22" s="32">
        <f>SUM(BESP00:BESP84!H22)</f>
        <v>0</v>
      </c>
      <c r="I22" s="32">
        <f>SUM(BESP00:BESP84!I22)</f>
        <v>1</v>
      </c>
      <c r="J22" s="18">
        <f t="shared" si="0"/>
        <v>19</v>
      </c>
      <c r="K22" s="18">
        <f t="shared" si="1"/>
        <v>17</v>
      </c>
      <c r="L22" s="18">
        <f t="shared" si="7"/>
        <v>92</v>
      </c>
      <c r="M22" s="18">
        <f t="shared" si="7"/>
        <v>124</v>
      </c>
      <c r="N22" s="14">
        <f t="shared" si="2"/>
        <v>16.713780918727913</v>
      </c>
      <c r="O22" s="20">
        <f t="shared" si="8"/>
        <v>100.28268551236746</v>
      </c>
      <c r="P22" s="14">
        <f t="shared" si="3"/>
        <v>4.240282685512364</v>
      </c>
      <c r="Q22" s="18">
        <f t="shared" si="4"/>
        <v>39</v>
      </c>
      <c r="R22" s="18">
        <f t="shared" si="5"/>
        <v>3</v>
      </c>
      <c r="T22" s="9" t="s">
        <v>80</v>
      </c>
      <c r="U22" s="36">
        <f>(B96+C96+F96+G96)*100/V2</f>
        <v>91.63125204315136</v>
      </c>
      <c r="X22" s="13"/>
      <c r="Y22" s="13"/>
    </row>
    <row r="23" spans="1:25" ht="15">
      <c r="A23" s="22">
        <v>32591</v>
      </c>
      <c r="B23" s="32">
        <f>SUM(BESP00:BESP84!B23)</f>
        <v>6</v>
      </c>
      <c r="C23" s="32">
        <f>SUM(BESP00:BESP84!C23)</f>
        <v>22</v>
      </c>
      <c r="D23" s="32">
        <f>SUM(BESP00:BESP84!D23)</f>
        <v>1</v>
      </c>
      <c r="E23" s="32">
        <f>SUM(BESP00:BESP84!E23)</f>
        <v>0</v>
      </c>
      <c r="F23" s="32">
        <f>SUM(BESP00:BESP84!F23)</f>
        <v>3</v>
      </c>
      <c r="G23" s="32">
        <f>SUM(BESP00:BESP84!G23)</f>
        <v>29</v>
      </c>
      <c r="H23" s="32">
        <f>SUM(BESP00:BESP84!H23)</f>
        <v>0</v>
      </c>
      <c r="I23" s="32">
        <f>SUM(BESP00:BESP84!I23)</f>
        <v>0</v>
      </c>
      <c r="J23" s="18">
        <f t="shared" si="0"/>
        <v>27</v>
      </c>
      <c r="K23" s="18">
        <f t="shared" si="1"/>
        <v>32</v>
      </c>
      <c r="L23" s="18">
        <f t="shared" si="7"/>
        <v>119</v>
      </c>
      <c r="M23" s="18">
        <f t="shared" si="7"/>
        <v>156</v>
      </c>
      <c r="N23" s="14">
        <f t="shared" si="2"/>
        <v>27.392029839026304</v>
      </c>
      <c r="O23" s="20">
        <f t="shared" si="8"/>
        <v>127.67471535139377</v>
      </c>
      <c r="P23" s="14">
        <f t="shared" si="3"/>
        <v>5.398508048684723</v>
      </c>
      <c r="Q23" s="18">
        <f t="shared" si="4"/>
        <v>60</v>
      </c>
      <c r="R23" s="18">
        <f t="shared" si="5"/>
        <v>1</v>
      </c>
      <c r="T23" s="17"/>
      <c r="X23" s="13"/>
      <c r="Y23" s="13"/>
    </row>
    <row r="24" spans="1:25" ht="15">
      <c r="A24" s="22">
        <v>32592</v>
      </c>
      <c r="B24" s="32">
        <f>SUM(BESP00:BESP84!B24)</f>
        <v>5</v>
      </c>
      <c r="C24" s="32">
        <f>SUM(BESP00:BESP84!C24)</f>
        <v>34</v>
      </c>
      <c r="D24" s="32">
        <f>SUM(BESP00:BESP84!D24)</f>
        <v>2</v>
      </c>
      <c r="E24" s="32">
        <f>SUM(BESP00:BESP84!E24)</f>
        <v>3</v>
      </c>
      <c r="F24" s="32">
        <f>SUM(BESP00:BESP84!F24)</f>
        <v>2</v>
      </c>
      <c r="G24" s="32">
        <f>SUM(BESP00:BESP84!G24)</f>
        <v>53</v>
      </c>
      <c r="H24" s="32">
        <f>SUM(BESP00:BESP84!H24)</f>
        <v>0</v>
      </c>
      <c r="I24" s="32">
        <f>SUM(BESP00:BESP84!I24)</f>
        <v>0</v>
      </c>
      <c r="J24" s="18">
        <f t="shared" si="0"/>
        <v>34</v>
      </c>
      <c r="K24" s="18">
        <f t="shared" si="1"/>
        <v>55</v>
      </c>
      <c r="L24" s="18">
        <f t="shared" si="7"/>
        <v>153</v>
      </c>
      <c r="M24" s="18">
        <f t="shared" si="7"/>
        <v>211</v>
      </c>
      <c r="N24" s="14">
        <f t="shared" si="2"/>
        <v>41.3201806046329</v>
      </c>
      <c r="O24" s="20">
        <f t="shared" si="8"/>
        <v>168.99489595602668</v>
      </c>
      <c r="P24" s="14">
        <f t="shared" si="3"/>
        <v>7.145661562622688</v>
      </c>
      <c r="Q24" s="18">
        <f t="shared" si="4"/>
        <v>94</v>
      </c>
      <c r="R24" s="18">
        <f t="shared" si="5"/>
        <v>5</v>
      </c>
      <c r="T24" s="17"/>
      <c r="X24" s="13"/>
      <c r="Y24" s="13"/>
    </row>
    <row r="25" spans="1:25" ht="15">
      <c r="A25" s="22">
        <v>32593</v>
      </c>
      <c r="B25" s="32">
        <f>SUM(BESP00:BESP84!B25)</f>
        <v>1</v>
      </c>
      <c r="C25" s="32">
        <f>SUM(BESP00:BESP84!C25)</f>
        <v>4</v>
      </c>
      <c r="D25" s="32">
        <f>SUM(BESP00:BESP84!D25)</f>
        <v>1</v>
      </c>
      <c r="E25" s="32">
        <f>SUM(BESP00:BESP84!E25)</f>
        <v>0</v>
      </c>
      <c r="F25" s="32">
        <f>SUM(BESP00:BESP84!F25)</f>
        <v>0</v>
      </c>
      <c r="G25" s="32">
        <f>SUM(BESP00:BESP84!G25)</f>
        <v>9</v>
      </c>
      <c r="H25" s="32">
        <f>SUM(BESP00:BESP84!H25)</f>
        <v>0</v>
      </c>
      <c r="I25" s="32">
        <f>SUM(BESP00:BESP84!I25)</f>
        <v>0</v>
      </c>
      <c r="J25" s="18">
        <f t="shared" si="0"/>
        <v>4</v>
      </c>
      <c r="K25" s="18">
        <f t="shared" si="1"/>
        <v>9</v>
      </c>
      <c r="L25" s="18">
        <f aca="true" t="shared" si="11" ref="L25:M44">L24+J25</f>
        <v>157</v>
      </c>
      <c r="M25" s="18">
        <f t="shared" si="11"/>
        <v>220</v>
      </c>
      <c r="N25" s="14">
        <f t="shared" si="2"/>
        <v>6.035531998429525</v>
      </c>
      <c r="O25" s="20">
        <f t="shared" si="8"/>
        <v>175.0304279544562</v>
      </c>
      <c r="P25" s="14">
        <f t="shared" si="3"/>
        <v>7.400863761287785</v>
      </c>
      <c r="Q25" s="18">
        <f t="shared" si="4"/>
        <v>14</v>
      </c>
      <c r="R25" s="18">
        <f t="shared" si="5"/>
        <v>1</v>
      </c>
      <c r="S25" s="17"/>
      <c r="X25" s="13"/>
      <c r="Y25" s="13"/>
    </row>
    <row r="26" spans="1:25" ht="15">
      <c r="A26" s="22">
        <v>32594</v>
      </c>
      <c r="B26" s="32">
        <f>SUM(BESP00:BESP84!B26)</f>
        <v>6</v>
      </c>
      <c r="C26" s="32">
        <f>SUM(BESP00:BESP84!C26)</f>
        <v>19</v>
      </c>
      <c r="D26" s="32">
        <f>SUM(BESP00:BESP84!D26)</f>
        <v>1</v>
      </c>
      <c r="E26" s="32">
        <f>SUM(BESP00:BESP84!E26)</f>
        <v>3</v>
      </c>
      <c r="F26" s="32">
        <f>SUM(BESP00:BESP84!F26)</f>
        <v>5</v>
      </c>
      <c r="G26" s="32">
        <f>SUM(BESP00:BESP84!G26)</f>
        <v>40</v>
      </c>
      <c r="H26" s="32">
        <f>SUM(BESP00:BESP84!H26)</f>
        <v>0</v>
      </c>
      <c r="I26" s="32">
        <f>SUM(BESP00:BESP84!I26)</f>
        <v>0</v>
      </c>
      <c r="J26" s="18">
        <f t="shared" si="0"/>
        <v>21</v>
      </c>
      <c r="K26" s="18">
        <f t="shared" si="1"/>
        <v>45</v>
      </c>
      <c r="L26" s="18">
        <f t="shared" si="11"/>
        <v>178</v>
      </c>
      <c r="M26" s="18">
        <f t="shared" si="11"/>
        <v>265</v>
      </c>
      <c r="N26" s="14">
        <f t="shared" si="2"/>
        <v>30.64193168433451</v>
      </c>
      <c r="O26" s="20">
        <f t="shared" si="8"/>
        <v>205.6723596387907</v>
      </c>
      <c r="P26" s="14">
        <f t="shared" si="3"/>
        <v>8.696505692972117</v>
      </c>
      <c r="Q26" s="18">
        <f t="shared" si="4"/>
        <v>70</v>
      </c>
      <c r="R26" s="18">
        <f t="shared" si="5"/>
        <v>4</v>
      </c>
      <c r="T26" s="17"/>
      <c r="X26" s="13"/>
      <c r="Y26" s="13"/>
    </row>
    <row r="27" spans="1:25" ht="15">
      <c r="A27" s="22">
        <v>32595</v>
      </c>
      <c r="B27" s="32">
        <f>SUM(BESP00:BESP84!B27)</f>
        <v>5</v>
      </c>
      <c r="C27" s="32">
        <f>SUM(BESP00:BESP84!C27)</f>
        <v>8</v>
      </c>
      <c r="D27" s="32">
        <f>SUM(BESP00:BESP84!D27)</f>
        <v>1</v>
      </c>
      <c r="E27" s="32">
        <f>SUM(BESP00:BESP84!E27)</f>
        <v>0</v>
      </c>
      <c r="F27" s="32">
        <f>SUM(BESP00:BESP84!F27)</f>
        <v>1</v>
      </c>
      <c r="G27" s="32">
        <f>SUM(BESP00:BESP84!G27)</f>
        <v>15</v>
      </c>
      <c r="H27" s="32">
        <f>SUM(BESP00:BESP84!H27)</f>
        <v>0</v>
      </c>
      <c r="I27" s="32">
        <f>SUM(BESP00:BESP84!I27)</f>
        <v>0</v>
      </c>
      <c r="J27" s="18">
        <f t="shared" si="0"/>
        <v>12</v>
      </c>
      <c r="K27" s="18">
        <f t="shared" si="1"/>
        <v>16</v>
      </c>
      <c r="L27" s="18">
        <f t="shared" si="11"/>
        <v>190</v>
      </c>
      <c r="M27" s="18">
        <f t="shared" si="11"/>
        <v>281</v>
      </c>
      <c r="N27" s="14">
        <f t="shared" si="2"/>
        <v>12.999607381232822</v>
      </c>
      <c r="O27" s="20">
        <f t="shared" si="8"/>
        <v>218.67196702002354</v>
      </c>
      <c r="P27" s="14">
        <f t="shared" si="3"/>
        <v>9.246171967020018</v>
      </c>
      <c r="Q27" s="18">
        <f t="shared" si="4"/>
        <v>29</v>
      </c>
      <c r="R27" s="18">
        <f t="shared" si="5"/>
        <v>1</v>
      </c>
      <c r="T27" s="17"/>
      <c r="X27" s="13"/>
      <c r="Y27" s="13"/>
    </row>
    <row r="28" spans="1:20" ht="12.75">
      <c r="A28" s="22">
        <v>32596</v>
      </c>
      <c r="B28" s="32">
        <f>SUM(BESP00:BESP84!B28)</f>
        <v>7</v>
      </c>
      <c r="C28" s="32">
        <f>SUM(BESP00:BESP84!C28)</f>
        <v>35</v>
      </c>
      <c r="D28" s="32">
        <f>SUM(BESP00:BESP84!D28)</f>
        <v>1</v>
      </c>
      <c r="E28" s="32">
        <f>SUM(BESP00:BESP84!E28)</f>
        <v>1</v>
      </c>
      <c r="F28" s="32">
        <f>SUM(BESP00:BESP84!F28)</f>
        <v>6</v>
      </c>
      <c r="G28" s="32">
        <f>SUM(BESP00:BESP84!G28)</f>
        <v>47</v>
      </c>
      <c r="H28" s="32">
        <f>SUM(BESP00:BESP84!H28)</f>
        <v>1</v>
      </c>
      <c r="I28" s="32">
        <f>SUM(BESP00:BESP84!I28)</f>
        <v>0</v>
      </c>
      <c r="J28" s="18">
        <f t="shared" si="0"/>
        <v>40</v>
      </c>
      <c r="K28" s="18">
        <f t="shared" si="1"/>
        <v>52</v>
      </c>
      <c r="L28" s="18">
        <f t="shared" si="11"/>
        <v>230</v>
      </c>
      <c r="M28" s="18">
        <f t="shared" si="11"/>
        <v>333</v>
      </c>
      <c r="N28" s="14">
        <f t="shared" si="2"/>
        <v>42.71299568119356</v>
      </c>
      <c r="O28" s="20">
        <f t="shared" si="8"/>
        <v>261.3849627012171</v>
      </c>
      <c r="P28" s="14">
        <f t="shared" si="3"/>
        <v>11.052218296034543</v>
      </c>
      <c r="Q28" s="18">
        <f t="shared" si="4"/>
        <v>95</v>
      </c>
      <c r="R28" s="18">
        <f t="shared" si="5"/>
        <v>3</v>
      </c>
      <c r="T28" s="17"/>
    </row>
    <row r="29" spans="1:18" ht="12.75">
      <c r="A29" s="22">
        <v>32597</v>
      </c>
      <c r="B29" s="32">
        <f>SUM(BESP00:BESP84!B29)</f>
        <v>5</v>
      </c>
      <c r="C29" s="32">
        <f>SUM(BESP00:BESP84!C29)</f>
        <v>10</v>
      </c>
      <c r="D29" s="32">
        <f>SUM(BESP00:BESP84!D29)</f>
        <v>0</v>
      </c>
      <c r="E29" s="32">
        <f>SUM(BESP00:BESP84!E29)</f>
        <v>2</v>
      </c>
      <c r="F29" s="32">
        <f>SUM(BESP00:BESP84!F29)</f>
        <v>1</v>
      </c>
      <c r="G29" s="32">
        <f>SUM(BESP00:BESP84!G29)</f>
        <v>23</v>
      </c>
      <c r="H29" s="32">
        <f>SUM(BESP00:BESP84!H29)</f>
        <v>1</v>
      </c>
      <c r="I29" s="32">
        <f>SUM(BESP00:BESP84!I29)</f>
        <v>0</v>
      </c>
      <c r="J29" s="18">
        <f t="shared" si="0"/>
        <v>13</v>
      </c>
      <c r="K29" s="18">
        <f t="shared" si="1"/>
        <v>23</v>
      </c>
      <c r="L29" s="18">
        <f t="shared" si="11"/>
        <v>243</v>
      </c>
      <c r="M29" s="18">
        <f t="shared" si="11"/>
        <v>356</v>
      </c>
      <c r="N29" s="14">
        <f t="shared" si="2"/>
        <v>16.713780918727913</v>
      </c>
      <c r="O29" s="20">
        <f t="shared" si="8"/>
        <v>278.098743619945</v>
      </c>
      <c r="P29" s="14">
        <f t="shared" si="3"/>
        <v>11.75893207695327</v>
      </c>
      <c r="Q29" s="18">
        <f t="shared" si="4"/>
        <v>39</v>
      </c>
      <c r="R29" s="18">
        <f t="shared" si="5"/>
        <v>3</v>
      </c>
    </row>
    <row r="30" spans="1:20" ht="12.75">
      <c r="A30" s="22">
        <v>32598</v>
      </c>
      <c r="B30" s="32">
        <f>SUM(BESP00:BESP84!B30)</f>
        <v>3</v>
      </c>
      <c r="C30" s="32">
        <f>SUM(BESP00:BESP84!C30)</f>
        <v>18</v>
      </c>
      <c r="D30" s="32">
        <f>SUM(BESP00:BESP84!D30)</f>
        <v>2</v>
      </c>
      <c r="E30" s="32">
        <f>SUM(BESP00:BESP84!E30)</f>
        <v>0</v>
      </c>
      <c r="F30" s="32">
        <f>SUM(BESP00:BESP84!F30)</f>
        <v>2</v>
      </c>
      <c r="G30" s="32">
        <f>SUM(BESP00:BESP84!G30)</f>
        <v>24</v>
      </c>
      <c r="H30" s="32">
        <f>SUM(BESP00:BESP84!H30)</f>
        <v>0</v>
      </c>
      <c r="I30" s="32">
        <f>SUM(BESP00:BESP84!I30)</f>
        <v>1</v>
      </c>
      <c r="J30" s="18">
        <f t="shared" si="0"/>
        <v>19</v>
      </c>
      <c r="K30" s="18">
        <f t="shared" si="1"/>
        <v>25</v>
      </c>
      <c r="L30" s="18">
        <f t="shared" si="11"/>
        <v>262</v>
      </c>
      <c r="M30" s="18">
        <f t="shared" si="11"/>
        <v>381</v>
      </c>
      <c r="N30" s="14">
        <f t="shared" si="2"/>
        <v>20.427954456223006</v>
      </c>
      <c r="O30" s="20">
        <f t="shared" si="8"/>
        <v>298.52669807616803</v>
      </c>
      <c r="P30" s="14">
        <f t="shared" si="3"/>
        <v>12.622693364742828</v>
      </c>
      <c r="Q30" s="18">
        <f t="shared" si="4"/>
        <v>47</v>
      </c>
      <c r="R30" s="18">
        <f t="shared" si="5"/>
        <v>3</v>
      </c>
      <c r="T30" s="17"/>
    </row>
    <row r="31" spans="1:20" ht="12.75">
      <c r="A31" s="22">
        <v>32599</v>
      </c>
      <c r="B31" s="32">
        <f>SUM(BESP00:BESP84!B31)</f>
        <v>7</v>
      </c>
      <c r="C31" s="32">
        <f>SUM(BESP00:BESP84!C31)</f>
        <v>37</v>
      </c>
      <c r="D31" s="32">
        <f>SUM(BESP00:BESP84!D31)</f>
        <v>3</v>
      </c>
      <c r="E31" s="32">
        <f>SUM(BESP00:BESP84!E31)</f>
        <v>2</v>
      </c>
      <c r="F31" s="32">
        <f>SUM(BESP00:BESP84!F31)</f>
        <v>3</v>
      </c>
      <c r="G31" s="32">
        <f>SUM(BESP00:BESP84!G31)</f>
        <v>46</v>
      </c>
      <c r="H31" s="32">
        <f>SUM(BESP00:BESP84!H31)</f>
        <v>1</v>
      </c>
      <c r="I31" s="32">
        <f>SUM(BESP00:BESP84!I31)</f>
        <v>2</v>
      </c>
      <c r="J31" s="18">
        <f t="shared" si="0"/>
        <v>39</v>
      </c>
      <c r="K31" s="18">
        <f t="shared" si="1"/>
        <v>46</v>
      </c>
      <c r="L31" s="18">
        <f t="shared" si="11"/>
        <v>301</v>
      </c>
      <c r="M31" s="18">
        <f t="shared" si="11"/>
        <v>427</v>
      </c>
      <c r="N31" s="14">
        <f t="shared" si="2"/>
        <v>39.46309383588535</v>
      </c>
      <c r="O31" s="20">
        <f t="shared" si="8"/>
        <v>337.98979191205336</v>
      </c>
      <c r="P31" s="14">
        <f t="shared" si="3"/>
        <v>14.291323125245375</v>
      </c>
      <c r="Q31" s="18">
        <f t="shared" si="4"/>
        <v>93</v>
      </c>
      <c r="R31" s="18">
        <f t="shared" si="5"/>
        <v>8</v>
      </c>
      <c r="T31" s="17"/>
    </row>
    <row r="32" spans="1:18" ht="12.75">
      <c r="A32" s="22">
        <v>32600</v>
      </c>
      <c r="B32" s="32">
        <f>SUM(BESP00:BESP84!B32)</f>
        <v>5</v>
      </c>
      <c r="C32" s="32">
        <f>SUM(BESP00:BESP84!C32)</f>
        <v>28</v>
      </c>
      <c r="D32" s="32">
        <f>SUM(BESP00:BESP84!D32)</f>
        <v>0</v>
      </c>
      <c r="E32" s="32">
        <f>SUM(BESP00:BESP84!E32)</f>
        <v>1</v>
      </c>
      <c r="F32" s="32">
        <f>SUM(BESP00:BESP84!F32)</f>
        <v>1</v>
      </c>
      <c r="G32" s="32">
        <f>SUM(BESP00:BESP84!G32)</f>
        <v>32</v>
      </c>
      <c r="H32" s="32">
        <f>SUM(BESP00:BESP84!H32)</f>
        <v>1</v>
      </c>
      <c r="I32" s="32">
        <f>SUM(BESP00:BESP84!I32)</f>
        <v>0</v>
      </c>
      <c r="J32" s="18">
        <f t="shared" si="0"/>
        <v>32</v>
      </c>
      <c r="K32" s="18">
        <f t="shared" si="1"/>
        <v>32</v>
      </c>
      <c r="L32" s="18">
        <f t="shared" si="11"/>
        <v>333</v>
      </c>
      <c r="M32" s="18">
        <f t="shared" si="11"/>
        <v>459</v>
      </c>
      <c r="N32" s="14">
        <f t="shared" si="2"/>
        <v>29.713388299960737</v>
      </c>
      <c r="O32" s="20">
        <f t="shared" si="8"/>
        <v>367.7031802120141</v>
      </c>
      <c r="P32" s="14">
        <f t="shared" si="3"/>
        <v>15.547703180212004</v>
      </c>
      <c r="Q32" s="18">
        <f t="shared" si="4"/>
        <v>66</v>
      </c>
      <c r="R32" s="18">
        <f t="shared" si="5"/>
        <v>2</v>
      </c>
    </row>
    <row r="33" spans="1:18" ht="12.75">
      <c r="A33" s="22">
        <v>32601</v>
      </c>
      <c r="B33" s="32">
        <f>SUM(BESP00:BESP84!B33)</f>
        <v>10</v>
      </c>
      <c r="C33" s="32">
        <f>SUM(BESP00:BESP84!C33)</f>
        <v>18</v>
      </c>
      <c r="D33" s="32">
        <f>SUM(BESP00:BESP84!D33)</f>
        <v>1</v>
      </c>
      <c r="E33" s="32">
        <f>SUM(BESP00:BESP84!E33)</f>
        <v>0</v>
      </c>
      <c r="F33" s="32">
        <f>SUM(BESP00:BESP84!F33)</f>
        <v>2</v>
      </c>
      <c r="G33" s="32">
        <f>SUM(BESP00:BESP84!G33)</f>
        <v>19</v>
      </c>
      <c r="H33" s="32">
        <f>SUM(BESP00:BESP84!H33)</f>
        <v>1</v>
      </c>
      <c r="I33" s="32">
        <f>SUM(BESP00:BESP84!I33)</f>
        <v>0</v>
      </c>
      <c r="J33" s="18">
        <f t="shared" si="0"/>
        <v>27</v>
      </c>
      <c r="K33" s="18">
        <f t="shared" si="1"/>
        <v>20</v>
      </c>
      <c r="L33" s="18">
        <f t="shared" si="11"/>
        <v>360</v>
      </c>
      <c r="M33" s="18">
        <f t="shared" si="11"/>
        <v>479</v>
      </c>
      <c r="N33" s="14">
        <f t="shared" si="2"/>
        <v>21.820769532783668</v>
      </c>
      <c r="O33" s="20">
        <f t="shared" si="8"/>
        <v>389.5239497447978</v>
      </c>
      <c r="P33" s="14">
        <f t="shared" si="3"/>
        <v>16.470357283078123</v>
      </c>
      <c r="Q33" s="18">
        <f t="shared" si="4"/>
        <v>49</v>
      </c>
      <c r="R33" s="18">
        <f t="shared" si="5"/>
        <v>2</v>
      </c>
    </row>
    <row r="34" spans="1:18" ht="12.75">
      <c r="A34" s="22">
        <v>32602</v>
      </c>
      <c r="B34" s="32">
        <f>SUM(BESP00:BESP84!B34)</f>
        <v>10</v>
      </c>
      <c r="C34" s="32">
        <f>SUM(BESP00:BESP84!C34)</f>
        <v>32</v>
      </c>
      <c r="D34" s="32">
        <f>SUM(BESP00:BESP84!D34)</f>
        <v>2</v>
      </c>
      <c r="E34" s="32">
        <f>SUM(BESP00:BESP84!E34)</f>
        <v>2</v>
      </c>
      <c r="F34" s="32">
        <f>SUM(BESP00:BESP84!F34)</f>
        <v>1</v>
      </c>
      <c r="G34" s="32">
        <f>SUM(BESP00:BESP84!G34)</f>
        <v>34</v>
      </c>
      <c r="H34" s="32">
        <f>SUM(BESP00:BESP84!H34)</f>
        <v>0</v>
      </c>
      <c r="I34" s="32">
        <f>SUM(BESP00:BESP84!I34)</f>
        <v>2</v>
      </c>
      <c r="J34" s="18">
        <f t="shared" si="0"/>
        <v>38</v>
      </c>
      <c r="K34" s="18">
        <f t="shared" si="1"/>
        <v>33</v>
      </c>
      <c r="L34" s="18">
        <f t="shared" si="11"/>
        <v>398</v>
      </c>
      <c r="M34" s="18">
        <f t="shared" si="11"/>
        <v>512</v>
      </c>
      <c r="N34" s="14">
        <f t="shared" si="2"/>
        <v>32.96329014526894</v>
      </c>
      <c r="O34" s="20">
        <f t="shared" si="8"/>
        <v>422.48723989006675</v>
      </c>
      <c r="P34" s="14">
        <f t="shared" si="3"/>
        <v>17.864153906556723</v>
      </c>
      <c r="Q34" s="18">
        <f t="shared" si="4"/>
        <v>77</v>
      </c>
      <c r="R34" s="18">
        <f t="shared" si="5"/>
        <v>6</v>
      </c>
    </row>
    <row r="35" spans="1:18" ht="12.75">
      <c r="A35" s="22">
        <v>32603</v>
      </c>
      <c r="B35" s="32">
        <f>SUM(BESP00:BESP84!B35)</f>
        <v>14</v>
      </c>
      <c r="C35" s="32">
        <f>SUM(BESP00:BESP84!C35)</f>
        <v>39</v>
      </c>
      <c r="D35" s="32">
        <f>SUM(BESP00:BESP84!D35)</f>
        <v>2</v>
      </c>
      <c r="E35" s="32">
        <f>SUM(BESP00:BESP84!E35)</f>
        <v>0</v>
      </c>
      <c r="F35" s="32">
        <f>SUM(BESP00:BESP84!F35)</f>
        <v>5</v>
      </c>
      <c r="G35" s="32">
        <f>SUM(BESP00:BESP84!G35)</f>
        <v>46</v>
      </c>
      <c r="H35" s="32">
        <f>SUM(BESP00:BESP84!H35)</f>
        <v>0</v>
      </c>
      <c r="I35" s="32">
        <f>SUM(BESP00:BESP84!I35)</f>
        <v>1</v>
      </c>
      <c r="J35" s="18">
        <f t="shared" si="0"/>
        <v>51</v>
      </c>
      <c r="K35" s="18">
        <f t="shared" si="1"/>
        <v>50</v>
      </c>
      <c r="L35" s="18">
        <f t="shared" si="11"/>
        <v>449</v>
      </c>
      <c r="M35" s="18">
        <f t="shared" si="11"/>
        <v>562</v>
      </c>
      <c r="N35" s="14">
        <f t="shared" si="2"/>
        <v>46.89144091087554</v>
      </c>
      <c r="O35" s="20">
        <f t="shared" si="8"/>
        <v>469.3786808009423</v>
      </c>
      <c r="P35" s="14">
        <f t="shared" si="3"/>
        <v>19.84687868080093</v>
      </c>
      <c r="Q35" s="18">
        <f t="shared" si="4"/>
        <v>104</v>
      </c>
      <c r="R35" s="18">
        <f t="shared" si="5"/>
        <v>3</v>
      </c>
    </row>
    <row r="36" spans="1:18" ht="12.75">
      <c r="A36" s="22">
        <v>32604</v>
      </c>
      <c r="B36" s="32">
        <f>SUM(BESP00:BESP84!B36)</f>
        <v>9</v>
      </c>
      <c r="C36" s="32">
        <f>SUM(BESP00:BESP84!C36)</f>
        <v>14</v>
      </c>
      <c r="D36" s="32">
        <f>SUM(BESP00:BESP84!D36)</f>
        <v>0</v>
      </c>
      <c r="E36" s="32">
        <f>SUM(BESP00:BESP84!E36)</f>
        <v>0</v>
      </c>
      <c r="F36" s="32">
        <f>SUM(BESP00:BESP84!F36)</f>
        <v>1</v>
      </c>
      <c r="G36" s="32">
        <f>SUM(BESP00:BESP84!G36)</f>
        <v>18</v>
      </c>
      <c r="H36" s="32">
        <f>SUM(BESP00:BESP84!H36)</f>
        <v>0</v>
      </c>
      <c r="I36" s="32">
        <f>SUM(BESP00:BESP84!I36)</f>
        <v>1</v>
      </c>
      <c r="J36" s="18">
        <f aca="true" t="shared" si="12" ref="J36:J67">+B36+C36-D36-E36</f>
        <v>23</v>
      </c>
      <c r="K36" s="18">
        <f aca="true" t="shared" si="13" ref="K36:K67">+F36+G36-H36-I36</f>
        <v>18</v>
      </c>
      <c r="L36" s="18">
        <f t="shared" si="11"/>
        <v>472</v>
      </c>
      <c r="M36" s="18">
        <f t="shared" si="11"/>
        <v>580</v>
      </c>
      <c r="N36" s="14">
        <f aca="true" t="shared" si="14" ref="N36:N67">(+J36+K36)*($J$96/($J$96+$K$96))</f>
        <v>19.035139379662347</v>
      </c>
      <c r="O36" s="20">
        <f t="shared" si="8"/>
        <v>488.4138201806046</v>
      </c>
      <c r="P36" s="14">
        <f aca="true" t="shared" si="15" ref="P36:P67">O36*100/$N$96</f>
        <v>20.651747153513924</v>
      </c>
      <c r="Q36" s="18">
        <f aca="true" t="shared" si="16" ref="Q36:Q67">+B36+C36+F36+G36</f>
        <v>42</v>
      </c>
      <c r="R36" s="18">
        <f aca="true" t="shared" si="17" ref="R36:R67">D36+E36+H36+I36</f>
        <v>1</v>
      </c>
    </row>
    <row r="37" spans="1:18" ht="12.75">
      <c r="A37" s="22">
        <v>32605</v>
      </c>
      <c r="B37" s="32">
        <f>SUM(BESP00:BESP84!B37)</f>
        <v>14</v>
      </c>
      <c r="C37" s="32">
        <f>SUM(BESP00:BESP84!C37)</f>
        <v>38</v>
      </c>
      <c r="D37" s="32">
        <f>SUM(BESP00:BESP84!D37)</f>
        <v>4</v>
      </c>
      <c r="E37" s="32">
        <f>SUM(BESP00:BESP84!E37)</f>
        <v>3</v>
      </c>
      <c r="F37" s="32">
        <f>SUM(BESP00:BESP84!F37)</f>
        <v>11</v>
      </c>
      <c r="G37" s="32">
        <f>SUM(BESP00:BESP84!G37)</f>
        <v>60</v>
      </c>
      <c r="H37" s="32">
        <f>SUM(BESP00:BESP84!H37)</f>
        <v>0</v>
      </c>
      <c r="I37" s="32">
        <f>SUM(BESP00:BESP84!I37)</f>
        <v>0</v>
      </c>
      <c r="J37" s="18">
        <f t="shared" si="12"/>
        <v>45</v>
      </c>
      <c r="K37" s="18">
        <f t="shared" si="13"/>
        <v>71</v>
      </c>
      <c r="L37" s="18">
        <f t="shared" si="11"/>
        <v>517</v>
      </c>
      <c r="M37" s="18">
        <f t="shared" si="11"/>
        <v>651</v>
      </c>
      <c r="N37" s="14">
        <f t="shared" si="14"/>
        <v>53.85551629367884</v>
      </c>
      <c r="O37" s="20">
        <f aca="true" t="shared" si="18" ref="O37:O68">O36+N37</f>
        <v>542.2693364742835</v>
      </c>
      <c r="P37" s="14">
        <f t="shared" si="15"/>
        <v>22.928936003140937</v>
      </c>
      <c r="Q37" s="18">
        <f t="shared" si="16"/>
        <v>123</v>
      </c>
      <c r="R37" s="18">
        <f t="shared" si="17"/>
        <v>7</v>
      </c>
    </row>
    <row r="38" spans="1:18" ht="12.75">
      <c r="A38" s="22">
        <v>32606</v>
      </c>
      <c r="B38" s="32">
        <f>SUM(BESP00:BESP84!B38)</f>
        <v>16</v>
      </c>
      <c r="C38" s="32">
        <f>SUM(BESP00:BESP84!C38)</f>
        <v>40</v>
      </c>
      <c r="D38" s="32">
        <f>SUM(BESP00:BESP84!D38)</f>
        <v>3</v>
      </c>
      <c r="E38" s="32">
        <f>SUM(BESP00:BESP84!E38)</f>
        <v>2</v>
      </c>
      <c r="F38" s="32">
        <f>SUM(BESP00:BESP84!F38)</f>
        <v>5</v>
      </c>
      <c r="G38" s="32">
        <f>SUM(BESP00:BESP84!G38)</f>
        <v>61</v>
      </c>
      <c r="H38" s="32">
        <f>SUM(BESP00:BESP84!H38)</f>
        <v>0</v>
      </c>
      <c r="I38" s="32">
        <f>SUM(BESP00:BESP84!I38)</f>
        <v>0</v>
      </c>
      <c r="J38" s="18">
        <f t="shared" si="12"/>
        <v>51</v>
      </c>
      <c r="K38" s="18">
        <f t="shared" si="13"/>
        <v>66</v>
      </c>
      <c r="L38" s="18">
        <f t="shared" si="11"/>
        <v>568</v>
      </c>
      <c r="M38" s="18">
        <f t="shared" si="11"/>
        <v>717</v>
      </c>
      <c r="N38" s="14">
        <f t="shared" si="14"/>
        <v>54.31978798586572</v>
      </c>
      <c r="O38" s="20">
        <f t="shared" si="18"/>
        <v>596.5891244601492</v>
      </c>
      <c r="P38" s="14">
        <f t="shared" si="15"/>
        <v>25.2257557911268</v>
      </c>
      <c r="Q38" s="18">
        <f t="shared" si="16"/>
        <v>122</v>
      </c>
      <c r="R38" s="18">
        <f t="shared" si="17"/>
        <v>5</v>
      </c>
    </row>
    <row r="39" spans="1:19" ht="12.75">
      <c r="A39" s="22">
        <v>32607</v>
      </c>
      <c r="B39" s="32">
        <f>SUM(BESP00:BESP84!B39)</f>
        <v>5</v>
      </c>
      <c r="C39" s="32">
        <f>SUM(BESP00:BESP84!C39)</f>
        <v>15</v>
      </c>
      <c r="D39" s="32">
        <f>SUM(BESP00:BESP84!D39)</f>
        <v>0</v>
      </c>
      <c r="E39" s="32">
        <f>SUM(BESP00:BESP84!E39)</f>
        <v>1</v>
      </c>
      <c r="F39" s="32">
        <f>SUM(BESP00:BESP84!F39)</f>
        <v>5</v>
      </c>
      <c r="G39" s="32">
        <f>SUM(BESP00:BESP84!G39)</f>
        <v>26</v>
      </c>
      <c r="H39" s="32">
        <f>SUM(BESP00:BESP84!H39)</f>
        <v>2</v>
      </c>
      <c r="I39" s="32">
        <f>SUM(BESP00:BESP84!I39)</f>
        <v>0</v>
      </c>
      <c r="J39" s="18">
        <f t="shared" si="12"/>
        <v>19</v>
      </c>
      <c r="K39" s="18">
        <f t="shared" si="13"/>
        <v>29</v>
      </c>
      <c r="L39" s="18">
        <f t="shared" si="11"/>
        <v>587</v>
      </c>
      <c r="M39" s="18">
        <f t="shared" si="11"/>
        <v>746</v>
      </c>
      <c r="N39" s="14">
        <f t="shared" si="14"/>
        <v>22.285041224970552</v>
      </c>
      <c r="O39" s="20">
        <f t="shared" si="18"/>
        <v>618.8741656851197</v>
      </c>
      <c r="P39" s="14">
        <f t="shared" si="15"/>
        <v>26.168040832351767</v>
      </c>
      <c r="Q39" s="18">
        <f t="shared" si="16"/>
        <v>51</v>
      </c>
      <c r="R39" s="18">
        <f t="shared" si="17"/>
        <v>3</v>
      </c>
      <c r="S39" s="17"/>
    </row>
    <row r="40" spans="1:18" ht="12.75">
      <c r="A40" s="22">
        <v>32608</v>
      </c>
      <c r="B40" s="32">
        <f>SUM(BESP00:BESP84!B40)</f>
        <v>5</v>
      </c>
      <c r="C40" s="32">
        <f>SUM(BESP00:BESP84!C40)</f>
        <v>34</v>
      </c>
      <c r="D40" s="32">
        <f>SUM(BESP00:BESP84!D40)</f>
        <v>5</v>
      </c>
      <c r="E40" s="32">
        <f>SUM(BESP00:BESP84!E40)</f>
        <v>1</v>
      </c>
      <c r="F40" s="32">
        <f>SUM(BESP00:BESP84!F40)</f>
        <v>3</v>
      </c>
      <c r="G40" s="32">
        <f>SUM(BESP00:BESP84!G40)</f>
        <v>35</v>
      </c>
      <c r="H40" s="32">
        <f>SUM(BESP00:BESP84!H40)</f>
        <v>0</v>
      </c>
      <c r="I40" s="32">
        <f>SUM(BESP00:BESP84!I40)</f>
        <v>0</v>
      </c>
      <c r="J40" s="18">
        <f t="shared" si="12"/>
        <v>33</v>
      </c>
      <c r="K40" s="18">
        <f t="shared" si="13"/>
        <v>38</v>
      </c>
      <c r="L40" s="18">
        <f t="shared" si="11"/>
        <v>620</v>
      </c>
      <c r="M40" s="18">
        <f t="shared" si="11"/>
        <v>784</v>
      </c>
      <c r="N40" s="14">
        <f t="shared" si="14"/>
        <v>32.96329014526894</v>
      </c>
      <c r="O40" s="20">
        <f t="shared" si="18"/>
        <v>651.8374558303886</v>
      </c>
      <c r="P40" s="14">
        <f t="shared" si="15"/>
        <v>27.56183745583037</v>
      </c>
      <c r="Q40" s="18">
        <f t="shared" si="16"/>
        <v>77</v>
      </c>
      <c r="R40" s="18">
        <f t="shared" si="17"/>
        <v>6</v>
      </c>
    </row>
    <row r="41" spans="1:18" ht="12.75">
      <c r="A41" s="22">
        <v>32609</v>
      </c>
      <c r="B41" s="32">
        <f>SUM(BESP00:BESP84!B41)</f>
        <v>12</v>
      </c>
      <c r="C41" s="32">
        <f>SUM(BESP00:BESP84!C41)</f>
        <v>42</v>
      </c>
      <c r="D41" s="32">
        <f>SUM(BESP00:BESP84!D41)</f>
        <v>1</v>
      </c>
      <c r="E41" s="32">
        <f>SUM(BESP00:BESP84!E41)</f>
        <v>3</v>
      </c>
      <c r="F41" s="32">
        <f>SUM(BESP00:BESP84!F41)</f>
        <v>4</v>
      </c>
      <c r="G41" s="32">
        <f>SUM(BESP00:BESP84!G41)</f>
        <v>78</v>
      </c>
      <c r="H41" s="32">
        <f>SUM(BESP00:BESP84!H41)</f>
        <v>3</v>
      </c>
      <c r="I41" s="32">
        <f>SUM(BESP00:BESP84!I41)</f>
        <v>0</v>
      </c>
      <c r="J41" s="18">
        <f t="shared" si="12"/>
        <v>50</v>
      </c>
      <c r="K41" s="18">
        <f t="shared" si="13"/>
        <v>79</v>
      </c>
      <c r="L41" s="18">
        <f t="shared" si="11"/>
        <v>670</v>
      </c>
      <c r="M41" s="18">
        <f t="shared" si="11"/>
        <v>863</v>
      </c>
      <c r="N41" s="14">
        <f t="shared" si="14"/>
        <v>59.89104829210836</v>
      </c>
      <c r="O41" s="20">
        <f t="shared" si="18"/>
        <v>711.728504122497</v>
      </c>
      <c r="P41" s="14">
        <f t="shared" si="15"/>
        <v>30.094228504122484</v>
      </c>
      <c r="Q41" s="18">
        <f t="shared" si="16"/>
        <v>136</v>
      </c>
      <c r="R41" s="18">
        <f t="shared" si="17"/>
        <v>7</v>
      </c>
    </row>
    <row r="42" spans="1:18" ht="12.75">
      <c r="A42" s="22">
        <v>32610</v>
      </c>
      <c r="B42" s="32">
        <f>SUM(BESP00:BESP84!B42)</f>
        <v>6</v>
      </c>
      <c r="C42" s="32">
        <f>SUM(BESP00:BESP84!C42)</f>
        <v>30</v>
      </c>
      <c r="D42" s="32">
        <f>SUM(BESP00:BESP84!D42)</f>
        <v>2</v>
      </c>
      <c r="E42" s="32">
        <f>SUM(BESP00:BESP84!E42)</f>
        <v>1</v>
      </c>
      <c r="F42" s="32">
        <f>SUM(BESP00:BESP84!F42)</f>
        <v>7</v>
      </c>
      <c r="G42" s="32">
        <f>SUM(BESP00:BESP84!G42)</f>
        <v>32</v>
      </c>
      <c r="H42" s="32">
        <f>SUM(BESP00:BESP84!H42)</f>
        <v>1</v>
      </c>
      <c r="I42" s="32">
        <f>SUM(BESP00:BESP84!I42)</f>
        <v>0</v>
      </c>
      <c r="J42" s="18">
        <f t="shared" si="12"/>
        <v>33</v>
      </c>
      <c r="K42" s="18">
        <f t="shared" si="13"/>
        <v>38</v>
      </c>
      <c r="L42" s="18">
        <f t="shared" si="11"/>
        <v>703</v>
      </c>
      <c r="M42" s="18">
        <f t="shared" si="11"/>
        <v>901</v>
      </c>
      <c r="N42" s="14">
        <f t="shared" si="14"/>
        <v>32.96329014526894</v>
      </c>
      <c r="O42" s="20">
        <f t="shared" si="18"/>
        <v>744.691794267766</v>
      </c>
      <c r="P42" s="14">
        <f t="shared" si="15"/>
        <v>31.48802512760108</v>
      </c>
      <c r="Q42" s="18">
        <f t="shared" si="16"/>
        <v>75</v>
      </c>
      <c r="R42" s="18">
        <f t="shared" si="17"/>
        <v>4</v>
      </c>
    </row>
    <row r="43" spans="1:18" ht="12.75">
      <c r="A43" s="22">
        <v>32611</v>
      </c>
      <c r="B43" s="32">
        <f>SUM(BESP00:BESP84!B43)</f>
        <v>14</v>
      </c>
      <c r="C43" s="32">
        <f>SUM(BESP00:BESP84!C43)</f>
        <v>27</v>
      </c>
      <c r="D43" s="32">
        <f>SUM(BESP00:BESP84!D43)</f>
        <v>1</v>
      </c>
      <c r="E43" s="32">
        <f>SUM(BESP00:BESP84!E43)</f>
        <v>3</v>
      </c>
      <c r="F43" s="32">
        <f>SUM(BESP00:BESP84!F43)</f>
        <v>3</v>
      </c>
      <c r="G43" s="32">
        <f>SUM(BESP00:BESP84!G43)</f>
        <v>26</v>
      </c>
      <c r="H43" s="32">
        <f>SUM(BESP00:BESP84!H43)</f>
        <v>1</v>
      </c>
      <c r="I43" s="32">
        <f>SUM(BESP00:BESP84!I43)</f>
        <v>0</v>
      </c>
      <c r="J43" s="18">
        <f t="shared" si="12"/>
        <v>37</v>
      </c>
      <c r="K43" s="18">
        <f t="shared" si="13"/>
        <v>28</v>
      </c>
      <c r="L43" s="18">
        <f t="shared" si="11"/>
        <v>740</v>
      </c>
      <c r="M43" s="18">
        <f t="shared" si="11"/>
        <v>929</v>
      </c>
      <c r="N43" s="14">
        <f t="shared" si="14"/>
        <v>30.177659992147625</v>
      </c>
      <c r="O43" s="20">
        <f t="shared" si="18"/>
        <v>774.8694542599136</v>
      </c>
      <c r="P43" s="14">
        <f t="shared" si="15"/>
        <v>32.76403612092656</v>
      </c>
      <c r="Q43" s="18">
        <f t="shared" si="16"/>
        <v>70</v>
      </c>
      <c r="R43" s="18">
        <f t="shared" si="17"/>
        <v>5</v>
      </c>
    </row>
    <row r="44" spans="1:18" ht="12.75">
      <c r="A44" s="22">
        <v>32612</v>
      </c>
      <c r="B44" s="32">
        <f>SUM(BESP00:BESP84!B44)</f>
        <v>11</v>
      </c>
      <c r="C44" s="32">
        <f>SUM(BESP00:BESP84!C44)</f>
        <v>30</v>
      </c>
      <c r="D44" s="32">
        <f>SUM(BESP00:BESP84!D44)</f>
        <v>0</v>
      </c>
      <c r="E44" s="32">
        <f>SUM(BESP00:BESP84!E44)</f>
        <v>0</v>
      </c>
      <c r="F44" s="32">
        <f>SUM(BESP00:BESP84!F44)</f>
        <v>2</v>
      </c>
      <c r="G44" s="32">
        <f>SUM(BESP00:BESP84!G44)</f>
        <v>34</v>
      </c>
      <c r="H44" s="32">
        <f>SUM(BESP00:BESP84!H44)</f>
        <v>0</v>
      </c>
      <c r="I44" s="32">
        <f>SUM(BESP00:BESP84!I44)</f>
        <v>0</v>
      </c>
      <c r="J44" s="18">
        <f t="shared" si="12"/>
        <v>41</v>
      </c>
      <c r="K44" s="18">
        <f t="shared" si="13"/>
        <v>36</v>
      </c>
      <c r="L44" s="18">
        <f t="shared" si="11"/>
        <v>781</v>
      </c>
      <c r="M44" s="18">
        <f t="shared" si="11"/>
        <v>965</v>
      </c>
      <c r="N44" s="14">
        <f t="shared" si="14"/>
        <v>35.74892029839026</v>
      </c>
      <c r="O44" s="20">
        <f t="shared" si="18"/>
        <v>810.6183745583039</v>
      </c>
      <c r="P44" s="14">
        <f t="shared" si="15"/>
        <v>34.275618374558285</v>
      </c>
      <c r="Q44" s="18">
        <f t="shared" si="16"/>
        <v>77</v>
      </c>
      <c r="R44" s="18">
        <f t="shared" si="17"/>
        <v>0</v>
      </c>
    </row>
    <row r="45" spans="1:18" ht="12.75">
      <c r="A45" s="22">
        <v>32613</v>
      </c>
      <c r="B45" s="32">
        <f>SUM(BESP00:BESP84!B45)</f>
        <v>15</v>
      </c>
      <c r="C45" s="32">
        <f>SUM(BESP00:BESP84!C45)</f>
        <v>45</v>
      </c>
      <c r="D45" s="32">
        <f>SUM(BESP00:BESP84!D45)</f>
        <v>1</v>
      </c>
      <c r="E45" s="32">
        <f>SUM(BESP00:BESP84!E45)</f>
        <v>1</v>
      </c>
      <c r="F45" s="32">
        <f>SUM(BESP00:BESP84!F45)</f>
        <v>6</v>
      </c>
      <c r="G45" s="32">
        <f>SUM(BESP00:BESP84!G45)</f>
        <v>77</v>
      </c>
      <c r="H45" s="32">
        <f>SUM(BESP00:BESP84!H45)</f>
        <v>1</v>
      </c>
      <c r="I45" s="32">
        <f>SUM(BESP00:BESP84!I45)</f>
        <v>1</v>
      </c>
      <c r="J45" s="18">
        <f t="shared" si="12"/>
        <v>58</v>
      </c>
      <c r="K45" s="18">
        <f t="shared" si="13"/>
        <v>81</v>
      </c>
      <c r="L45" s="18">
        <f aca="true" t="shared" si="19" ref="L45:M64">L44+J45</f>
        <v>839</v>
      </c>
      <c r="M45" s="18">
        <f t="shared" si="19"/>
        <v>1046</v>
      </c>
      <c r="N45" s="14">
        <f t="shared" si="14"/>
        <v>64.53376521397723</v>
      </c>
      <c r="O45" s="20">
        <f t="shared" si="18"/>
        <v>875.1521397722811</v>
      </c>
      <c r="P45" s="14">
        <f t="shared" si="15"/>
        <v>37.004318806438924</v>
      </c>
      <c r="Q45" s="18">
        <f t="shared" si="16"/>
        <v>143</v>
      </c>
      <c r="R45" s="18">
        <f t="shared" si="17"/>
        <v>4</v>
      </c>
    </row>
    <row r="46" spans="1:18" ht="12.75">
      <c r="A46" s="22">
        <v>32614</v>
      </c>
      <c r="B46" s="32">
        <f>SUM(BESP00:BESP84!B46)</f>
        <v>3</v>
      </c>
      <c r="C46" s="32">
        <f>SUM(BESP00:BESP84!C46)</f>
        <v>18</v>
      </c>
      <c r="D46" s="32">
        <f>SUM(BESP00:BESP84!D46)</f>
        <v>0</v>
      </c>
      <c r="E46" s="32">
        <f>SUM(BESP00:BESP84!E46)</f>
        <v>0</v>
      </c>
      <c r="F46" s="32">
        <f>SUM(BESP00:BESP84!F46)</f>
        <v>2</v>
      </c>
      <c r="G46" s="32">
        <f>SUM(BESP00:BESP84!G46)</f>
        <v>11</v>
      </c>
      <c r="H46" s="32">
        <f>SUM(BESP00:BESP84!H46)</f>
        <v>0</v>
      </c>
      <c r="I46" s="32">
        <f>SUM(BESP00:BESP84!I46)</f>
        <v>1</v>
      </c>
      <c r="J46" s="18">
        <f t="shared" si="12"/>
        <v>21</v>
      </c>
      <c r="K46" s="18">
        <f t="shared" si="13"/>
        <v>12</v>
      </c>
      <c r="L46" s="18">
        <f t="shared" si="19"/>
        <v>860</v>
      </c>
      <c r="M46" s="18">
        <f t="shared" si="19"/>
        <v>1058</v>
      </c>
      <c r="N46" s="14">
        <f t="shared" si="14"/>
        <v>15.320965842167254</v>
      </c>
      <c r="O46" s="20">
        <f t="shared" si="18"/>
        <v>890.4731056144483</v>
      </c>
      <c r="P46" s="14">
        <f t="shared" si="15"/>
        <v>37.65213977228109</v>
      </c>
      <c r="Q46" s="18">
        <f t="shared" si="16"/>
        <v>34</v>
      </c>
      <c r="R46" s="18">
        <f t="shared" si="17"/>
        <v>1</v>
      </c>
    </row>
    <row r="47" spans="1:18" ht="12.75">
      <c r="A47" s="22">
        <v>32615</v>
      </c>
      <c r="B47" s="32">
        <f>SUM(BESP00:BESP84!B47)</f>
        <v>18</v>
      </c>
      <c r="C47" s="32">
        <f>SUM(BESP00:BESP84!C47)</f>
        <v>32</v>
      </c>
      <c r="D47" s="32">
        <f>SUM(BESP00:BESP84!D47)</f>
        <v>2</v>
      </c>
      <c r="E47" s="32">
        <f>SUM(BESP00:BESP84!E47)</f>
        <v>1</v>
      </c>
      <c r="F47" s="32">
        <f>SUM(BESP00:BESP84!F47)</f>
        <v>3</v>
      </c>
      <c r="G47" s="32">
        <f>SUM(BESP00:BESP84!G47)</f>
        <v>25</v>
      </c>
      <c r="H47" s="32">
        <f>SUM(BESP00:BESP84!H47)</f>
        <v>1</v>
      </c>
      <c r="I47" s="32">
        <f>SUM(BESP00:BESP84!I47)</f>
        <v>0</v>
      </c>
      <c r="J47" s="18">
        <f t="shared" si="12"/>
        <v>47</v>
      </c>
      <c r="K47" s="18">
        <f t="shared" si="13"/>
        <v>27</v>
      </c>
      <c r="L47" s="18">
        <f t="shared" si="19"/>
        <v>907</v>
      </c>
      <c r="M47" s="18">
        <f t="shared" si="19"/>
        <v>1085</v>
      </c>
      <c r="N47" s="14">
        <f t="shared" si="14"/>
        <v>34.3561052218296</v>
      </c>
      <c r="O47" s="20">
        <f t="shared" si="18"/>
        <v>924.8292108362779</v>
      </c>
      <c r="P47" s="14">
        <f t="shared" si="15"/>
        <v>39.10482921083625</v>
      </c>
      <c r="Q47" s="18">
        <f t="shared" si="16"/>
        <v>78</v>
      </c>
      <c r="R47" s="18">
        <f t="shared" si="17"/>
        <v>4</v>
      </c>
    </row>
    <row r="48" spans="1:18" ht="12.75">
      <c r="A48" s="22">
        <v>32616</v>
      </c>
      <c r="B48" s="32">
        <f>SUM(BESP00:BESP84!B48)</f>
        <v>7</v>
      </c>
      <c r="C48" s="32">
        <f>SUM(BESP00:BESP84!C48)</f>
        <v>26</v>
      </c>
      <c r="D48" s="32">
        <f>SUM(BESP00:BESP84!D48)</f>
        <v>0</v>
      </c>
      <c r="E48" s="32">
        <f>SUM(BESP00:BESP84!E48)</f>
        <v>2</v>
      </c>
      <c r="F48" s="32">
        <f>SUM(BESP00:BESP84!F48)</f>
        <v>1</v>
      </c>
      <c r="G48" s="32">
        <f>SUM(BESP00:BESP84!G48)</f>
        <v>25</v>
      </c>
      <c r="H48" s="32">
        <f>SUM(BESP00:BESP84!H48)</f>
        <v>0</v>
      </c>
      <c r="I48" s="32">
        <f>SUM(BESP00:BESP84!I48)</f>
        <v>0</v>
      </c>
      <c r="J48" s="18">
        <f t="shared" si="12"/>
        <v>31</v>
      </c>
      <c r="K48" s="18">
        <f t="shared" si="13"/>
        <v>26</v>
      </c>
      <c r="L48" s="18">
        <f t="shared" si="19"/>
        <v>938</v>
      </c>
      <c r="M48" s="18">
        <f t="shared" si="19"/>
        <v>1111</v>
      </c>
      <c r="N48" s="14">
        <f t="shared" si="14"/>
        <v>26.463486454652532</v>
      </c>
      <c r="O48" s="20">
        <f t="shared" si="18"/>
        <v>951.2926972909304</v>
      </c>
      <c r="P48" s="14">
        <f t="shared" si="15"/>
        <v>40.223792697290904</v>
      </c>
      <c r="Q48" s="18">
        <f t="shared" si="16"/>
        <v>59</v>
      </c>
      <c r="R48" s="18">
        <f t="shared" si="17"/>
        <v>2</v>
      </c>
    </row>
    <row r="49" spans="1:18" ht="12.75">
      <c r="A49" s="22">
        <v>32617</v>
      </c>
      <c r="B49" s="32">
        <f>SUM(BESP00:BESP84!B49)</f>
        <v>16</v>
      </c>
      <c r="C49" s="32">
        <f>SUM(BESP00:BESP84!C49)</f>
        <v>56</v>
      </c>
      <c r="D49" s="32">
        <f>SUM(BESP00:BESP84!D49)</f>
        <v>0</v>
      </c>
      <c r="E49" s="32">
        <f>SUM(BESP00:BESP84!E49)</f>
        <v>4</v>
      </c>
      <c r="F49" s="32">
        <f>SUM(BESP00:BESP84!F49)</f>
        <v>3</v>
      </c>
      <c r="G49" s="32">
        <f>SUM(BESP00:BESP84!G49)</f>
        <v>95</v>
      </c>
      <c r="H49" s="32">
        <f>SUM(BESP00:BESP84!H49)</f>
        <v>0</v>
      </c>
      <c r="I49" s="32">
        <f>SUM(BESP00:BESP84!I49)</f>
        <v>0</v>
      </c>
      <c r="J49" s="18">
        <f t="shared" si="12"/>
        <v>68</v>
      </c>
      <c r="K49" s="18">
        <f t="shared" si="13"/>
        <v>98</v>
      </c>
      <c r="L49" s="18">
        <f t="shared" si="19"/>
        <v>1006</v>
      </c>
      <c r="M49" s="18">
        <f t="shared" si="19"/>
        <v>1209</v>
      </c>
      <c r="N49" s="14">
        <f t="shared" si="14"/>
        <v>77.06910090302316</v>
      </c>
      <c r="O49" s="20">
        <f t="shared" si="18"/>
        <v>1028.3617981939535</v>
      </c>
      <c r="P49" s="14">
        <f t="shared" si="15"/>
        <v>43.48252846486059</v>
      </c>
      <c r="Q49" s="18">
        <f t="shared" si="16"/>
        <v>170</v>
      </c>
      <c r="R49" s="18">
        <f t="shared" si="17"/>
        <v>4</v>
      </c>
    </row>
    <row r="50" spans="1:18" ht="12.75">
      <c r="A50" s="22">
        <v>32618</v>
      </c>
      <c r="B50" s="32">
        <f>SUM(BESP00:BESP84!B50)</f>
        <v>9</v>
      </c>
      <c r="C50" s="32">
        <f>SUM(BESP00:BESP84!C50)</f>
        <v>46</v>
      </c>
      <c r="D50" s="32">
        <f>SUM(BESP00:BESP84!D50)</f>
        <v>1</v>
      </c>
      <c r="E50" s="32">
        <f>SUM(BESP00:BESP84!E50)</f>
        <v>3</v>
      </c>
      <c r="F50" s="32">
        <f>SUM(BESP00:BESP84!F50)</f>
        <v>6</v>
      </c>
      <c r="G50" s="32">
        <f>SUM(BESP00:BESP84!G50)</f>
        <v>49</v>
      </c>
      <c r="H50" s="32">
        <f>SUM(BESP00:BESP84!H50)</f>
        <v>2</v>
      </c>
      <c r="I50" s="32">
        <f>SUM(BESP00:BESP84!I50)</f>
        <v>0</v>
      </c>
      <c r="J50" s="18">
        <f t="shared" si="12"/>
        <v>51</v>
      </c>
      <c r="K50" s="18">
        <f t="shared" si="13"/>
        <v>53</v>
      </c>
      <c r="L50" s="18">
        <f t="shared" si="19"/>
        <v>1057</v>
      </c>
      <c r="M50" s="18">
        <f t="shared" si="19"/>
        <v>1262</v>
      </c>
      <c r="N50" s="14">
        <f t="shared" si="14"/>
        <v>48.2842559874362</v>
      </c>
      <c r="O50" s="20">
        <f t="shared" si="18"/>
        <v>1076.6460541813897</v>
      </c>
      <c r="P50" s="14">
        <f t="shared" si="15"/>
        <v>45.52414605418135</v>
      </c>
      <c r="Q50" s="18">
        <f t="shared" si="16"/>
        <v>110</v>
      </c>
      <c r="R50" s="18">
        <f t="shared" si="17"/>
        <v>6</v>
      </c>
    </row>
    <row r="51" spans="1:18" ht="12.75">
      <c r="A51" s="22">
        <v>32619</v>
      </c>
      <c r="B51" s="32">
        <f>SUM(BESP00:BESP84!B51)</f>
        <v>10</v>
      </c>
      <c r="C51" s="32">
        <f>SUM(BESP00:BESP84!C51)</f>
        <v>60</v>
      </c>
      <c r="D51" s="32">
        <f>SUM(BESP00:BESP84!D51)</f>
        <v>3</v>
      </c>
      <c r="E51" s="32">
        <f>SUM(BESP00:BESP84!E51)</f>
        <v>4</v>
      </c>
      <c r="F51" s="32">
        <f>SUM(BESP00:BESP84!F51)</f>
        <v>9</v>
      </c>
      <c r="G51" s="32">
        <f>SUM(BESP00:BESP84!G51)</f>
        <v>87</v>
      </c>
      <c r="H51" s="32">
        <f>SUM(BESP00:BESP84!H51)</f>
        <v>2</v>
      </c>
      <c r="I51" s="32">
        <f>SUM(BESP00:BESP84!I51)</f>
        <v>5</v>
      </c>
      <c r="J51" s="18">
        <f t="shared" si="12"/>
        <v>63</v>
      </c>
      <c r="K51" s="18">
        <f t="shared" si="13"/>
        <v>89</v>
      </c>
      <c r="L51" s="18">
        <f t="shared" si="19"/>
        <v>1120</v>
      </c>
      <c r="M51" s="18">
        <f t="shared" si="19"/>
        <v>1351</v>
      </c>
      <c r="N51" s="14">
        <f t="shared" si="14"/>
        <v>70.56929721240675</v>
      </c>
      <c r="O51" s="20">
        <f t="shared" si="18"/>
        <v>1147.2153513937965</v>
      </c>
      <c r="P51" s="14">
        <f t="shared" si="15"/>
        <v>48.50804868472709</v>
      </c>
      <c r="Q51" s="18">
        <f t="shared" si="16"/>
        <v>166</v>
      </c>
      <c r="R51" s="18">
        <f t="shared" si="17"/>
        <v>14</v>
      </c>
    </row>
    <row r="52" spans="1:18" ht="12.75">
      <c r="A52" s="22">
        <v>32620</v>
      </c>
      <c r="B52" s="32">
        <f>SUM(BESP00:BESP84!B52)</f>
        <v>23</v>
      </c>
      <c r="C52" s="32">
        <f>SUM(BESP00:BESP84!C52)</f>
        <v>83</v>
      </c>
      <c r="D52" s="32">
        <f>SUM(BESP00:BESP84!D52)</f>
        <v>1</v>
      </c>
      <c r="E52" s="32">
        <f>SUM(BESP00:BESP84!E52)</f>
        <v>4</v>
      </c>
      <c r="F52" s="32">
        <f>SUM(BESP00:BESP84!F52)</f>
        <v>12</v>
      </c>
      <c r="G52" s="32">
        <f>SUM(BESP00:BESP84!G52)</f>
        <v>130</v>
      </c>
      <c r="H52" s="32">
        <f>SUM(BESP00:BESP84!H52)</f>
        <v>6</v>
      </c>
      <c r="I52" s="32">
        <f>SUM(BESP00:BESP84!I52)</f>
        <v>4</v>
      </c>
      <c r="J52" s="18">
        <f t="shared" si="12"/>
        <v>101</v>
      </c>
      <c r="K52" s="18">
        <f t="shared" si="13"/>
        <v>132</v>
      </c>
      <c r="L52" s="18">
        <f t="shared" si="19"/>
        <v>1221</v>
      </c>
      <c r="M52" s="18">
        <f t="shared" si="19"/>
        <v>1483</v>
      </c>
      <c r="N52" s="14">
        <f t="shared" si="14"/>
        <v>108.17530427954456</v>
      </c>
      <c r="O52" s="20">
        <f t="shared" si="18"/>
        <v>1255.3906556733411</v>
      </c>
      <c r="P52" s="14">
        <f t="shared" si="15"/>
        <v>53.08205732233997</v>
      </c>
      <c r="Q52" s="18">
        <f t="shared" si="16"/>
        <v>248</v>
      </c>
      <c r="R52" s="18">
        <f t="shared" si="17"/>
        <v>15</v>
      </c>
    </row>
    <row r="53" spans="1:19" ht="12.75">
      <c r="A53" s="22">
        <v>32621</v>
      </c>
      <c r="B53" s="32">
        <f>SUM(BESP00:BESP84!B53)</f>
        <v>7</v>
      </c>
      <c r="C53" s="32">
        <f>SUM(BESP00:BESP84!C53)</f>
        <v>21</v>
      </c>
      <c r="D53" s="32">
        <f>SUM(BESP00:BESP84!D53)</f>
        <v>0</v>
      </c>
      <c r="E53" s="32">
        <f>SUM(BESP00:BESP84!E53)</f>
        <v>3</v>
      </c>
      <c r="F53" s="32">
        <f>SUM(BESP00:BESP84!F53)</f>
        <v>9</v>
      </c>
      <c r="G53" s="32">
        <f>SUM(BESP00:BESP84!G53)</f>
        <v>24</v>
      </c>
      <c r="H53" s="32">
        <f>SUM(BESP00:BESP84!H53)</f>
        <v>2</v>
      </c>
      <c r="I53" s="32">
        <f>SUM(BESP00:BESP84!I53)</f>
        <v>3</v>
      </c>
      <c r="J53" s="18">
        <f t="shared" si="12"/>
        <v>25</v>
      </c>
      <c r="K53" s="18">
        <f t="shared" si="13"/>
        <v>28</v>
      </c>
      <c r="L53" s="18">
        <f t="shared" si="19"/>
        <v>1246</v>
      </c>
      <c r="M53" s="18">
        <f t="shared" si="19"/>
        <v>1511</v>
      </c>
      <c r="N53" s="14">
        <f t="shared" si="14"/>
        <v>24.606399685904986</v>
      </c>
      <c r="O53" s="20">
        <f t="shared" si="18"/>
        <v>1279.9970553592461</v>
      </c>
      <c r="P53" s="14">
        <f t="shared" si="15"/>
        <v>54.12249705535921</v>
      </c>
      <c r="Q53" s="18">
        <f t="shared" si="16"/>
        <v>61</v>
      </c>
      <c r="R53" s="18">
        <f t="shared" si="17"/>
        <v>8</v>
      </c>
      <c r="S53" s="17"/>
    </row>
    <row r="54" spans="1:18" ht="12.75">
      <c r="A54" s="22">
        <v>32622</v>
      </c>
      <c r="B54" s="32">
        <f>SUM(BESP00:BESP84!B54)</f>
        <v>15</v>
      </c>
      <c r="C54" s="32">
        <f>SUM(BESP00:BESP84!C54)</f>
        <v>60</v>
      </c>
      <c r="D54" s="32">
        <f>SUM(BESP00:BESP84!D54)</f>
        <v>0</v>
      </c>
      <c r="E54" s="32">
        <f>SUM(BESP00:BESP84!E54)</f>
        <v>1</v>
      </c>
      <c r="F54" s="32">
        <f>SUM(BESP00:BESP84!F54)</f>
        <v>5</v>
      </c>
      <c r="G54" s="32">
        <f>SUM(BESP00:BESP84!G54)</f>
        <v>68</v>
      </c>
      <c r="H54" s="32">
        <f>SUM(BESP00:BESP84!H54)</f>
        <v>2</v>
      </c>
      <c r="I54" s="32">
        <f>SUM(BESP00:BESP84!I54)</f>
        <v>4</v>
      </c>
      <c r="J54" s="18">
        <f t="shared" si="12"/>
        <v>74</v>
      </c>
      <c r="K54" s="18">
        <f t="shared" si="13"/>
        <v>67</v>
      </c>
      <c r="L54" s="18">
        <f t="shared" si="19"/>
        <v>1320</v>
      </c>
      <c r="M54" s="18">
        <f t="shared" si="19"/>
        <v>1578</v>
      </c>
      <c r="N54" s="14">
        <f t="shared" si="14"/>
        <v>65.462308598351</v>
      </c>
      <c r="O54" s="20">
        <f t="shared" si="18"/>
        <v>1345.4593639575971</v>
      </c>
      <c r="P54" s="14">
        <f t="shared" si="15"/>
        <v>56.89045936395757</v>
      </c>
      <c r="Q54" s="18">
        <f t="shared" si="16"/>
        <v>148</v>
      </c>
      <c r="R54" s="18">
        <f t="shared" si="17"/>
        <v>7</v>
      </c>
    </row>
    <row r="55" spans="1:18" ht="12.75">
      <c r="A55" s="22">
        <v>32623</v>
      </c>
      <c r="B55" s="32">
        <f>SUM(BESP00:BESP84!B55)</f>
        <v>15</v>
      </c>
      <c r="C55" s="32">
        <f>SUM(BESP00:BESP84!C55)</f>
        <v>66</v>
      </c>
      <c r="D55" s="32">
        <f>SUM(BESP00:BESP84!D55)</f>
        <v>2</v>
      </c>
      <c r="E55" s="32">
        <f>SUM(BESP00:BESP84!E55)</f>
        <v>3</v>
      </c>
      <c r="F55" s="32">
        <f>SUM(BESP00:BESP84!F55)</f>
        <v>9</v>
      </c>
      <c r="G55" s="32">
        <f>SUM(BESP00:BESP84!G55)</f>
        <v>71</v>
      </c>
      <c r="H55" s="32">
        <f>SUM(BESP00:BESP84!H55)</f>
        <v>1</v>
      </c>
      <c r="I55" s="32">
        <f>SUM(BESP00:BESP84!I55)</f>
        <v>2</v>
      </c>
      <c r="J55" s="18">
        <f t="shared" si="12"/>
        <v>76</v>
      </c>
      <c r="K55" s="18">
        <f t="shared" si="13"/>
        <v>77</v>
      </c>
      <c r="L55" s="18">
        <f t="shared" si="19"/>
        <v>1396</v>
      </c>
      <c r="M55" s="18">
        <f t="shared" si="19"/>
        <v>1655</v>
      </c>
      <c r="N55" s="14">
        <f t="shared" si="14"/>
        <v>71.03356890459364</v>
      </c>
      <c r="O55" s="20">
        <f t="shared" si="18"/>
        <v>1416.4929328621909</v>
      </c>
      <c r="P55" s="14">
        <f t="shared" si="15"/>
        <v>59.89399293286216</v>
      </c>
      <c r="Q55" s="18">
        <f t="shared" si="16"/>
        <v>161</v>
      </c>
      <c r="R55" s="18">
        <f t="shared" si="17"/>
        <v>8</v>
      </c>
    </row>
    <row r="56" spans="1:18" ht="12.75">
      <c r="A56" s="22">
        <v>32624</v>
      </c>
      <c r="B56" s="32">
        <f>SUM(BESP00:BESP84!B56)</f>
        <v>13</v>
      </c>
      <c r="C56" s="32">
        <f>SUM(BESP00:BESP84!C56)</f>
        <v>56</v>
      </c>
      <c r="D56" s="32">
        <f>SUM(BESP00:BESP84!D56)</f>
        <v>2</v>
      </c>
      <c r="E56" s="32">
        <f>SUM(BESP00:BESP84!E56)</f>
        <v>4</v>
      </c>
      <c r="F56" s="32">
        <f>SUM(BESP00:BESP84!F56)</f>
        <v>6</v>
      </c>
      <c r="G56" s="32">
        <f>SUM(BESP00:BESP84!G56)</f>
        <v>69</v>
      </c>
      <c r="H56" s="32">
        <f>SUM(BESP00:BESP84!H56)</f>
        <v>1</v>
      </c>
      <c r="I56" s="32">
        <f>SUM(BESP00:BESP84!I56)</f>
        <v>1</v>
      </c>
      <c r="J56" s="18">
        <f t="shared" si="12"/>
        <v>63</v>
      </c>
      <c r="K56" s="18">
        <f t="shared" si="13"/>
        <v>73</v>
      </c>
      <c r="L56" s="18">
        <f t="shared" si="19"/>
        <v>1459</v>
      </c>
      <c r="M56" s="18">
        <f t="shared" si="19"/>
        <v>1728</v>
      </c>
      <c r="N56" s="14">
        <f t="shared" si="14"/>
        <v>63.14095013741657</v>
      </c>
      <c r="O56" s="20">
        <f t="shared" si="18"/>
        <v>1479.6338829996075</v>
      </c>
      <c r="P56" s="14">
        <f t="shared" si="15"/>
        <v>62.56380054966625</v>
      </c>
      <c r="Q56" s="18">
        <f t="shared" si="16"/>
        <v>144</v>
      </c>
      <c r="R56" s="18">
        <f t="shared" si="17"/>
        <v>8</v>
      </c>
    </row>
    <row r="57" spans="1:18" ht="12.75">
      <c r="A57" s="22">
        <v>32625</v>
      </c>
      <c r="B57" s="32">
        <f>SUM(BESP00:BESP84!B57)</f>
        <v>18</v>
      </c>
      <c r="C57" s="32">
        <f>SUM(BESP00:BESP84!C57)</f>
        <v>61</v>
      </c>
      <c r="D57" s="32">
        <f>SUM(BESP00:BESP84!D57)</f>
        <v>1</v>
      </c>
      <c r="E57" s="32">
        <f>SUM(BESP00:BESP84!E57)</f>
        <v>1</v>
      </c>
      <c r="F57" s="32">
        <f>SUM(BESP00:BESP84!F57)</f>
        <v>10</v>
      </c>
      <c r="G57" s="32">
        <f>SUM(BESP00:BESP84!G57)</f>
        <v>78</v>
      </c>
      <c r="H57" s="32">
        <f>SUM(BESP00:BESP84!H57)</f>
        <v>2</v>
      </c>
      <c r="I57" s="32">
        <f>SUM(BESP00:BESP84!I57)</f>
        <v>3</v>
      </c>
      <c r="J57" s="18">
        <f t="shared" si="12"/>
        <v>77</v>
      </c>
      <c r="K57" s="18">
        <f t="shared" si="13"/>
        <v>83</v>
      </c>
      <c r="L57" s="18">
        <f t="shared" si="19"/>
        <v>1536</v>
      </c>
      <c r="M57" s="18">
        <f t="shared" si="19"/>
        <v>1811</v>
      </c>
      <c r="N57" s="14">
        <f t="shared" si="14"/>
        <v>74.28347074990184</v>
      </c>
      <c r="O57" s="20">
        <f t="shared" si="18"/>
        <v>1553.9173537495094</v>
      </c>
      <c r="P57" s="14">
        <f t="shared" si="15"/>
        <v>65.70475068708282</v>
      </c>
      <c r="Q57" s="18">
        <f t="shared" si="16"/>
        <v>167</v>
      </c>
      <c r="R57" s="18">
        <f t="shared" si="17"/>
        <v>7</v>
      </c>
    </row>
    <row r="58" spans="1:18" ht="12.75">
      <c r="A58" s="22">
        <v>32626</v>
      </c>
      <c r="B58" s="32">
        <f>SUM(BESP00:BESP84!B58)</f>
        <v>10</v>
      </c>
      <c r="C58" s="32">
        <f>SUM(BESP00:BESP84!C58)</f>
        <v>40</v>
      </c>
      <c r="D58" s="32">
        <f>SUM(BESP00:BESP84!D58)</f>
        <v>2</v>
      </c>
      <c r="E58" s="32">
        <f>SUM(BESP00:BESP84!E58)</f>
        <v>1</v>
      </c>
      <c r="F58" s="32">
        <f>SUM(BESP00:BESP84!F58)</f>
        <v>11</v>
      </c>
      <c r="G58" s="32">
        <f>SUM(BESP00:BESP84!G58)</f>
        <v>74</v>
      </c>
      <c r="H58" s="32">
        <f>SUM(BESP00:BESP84!H58)</f>
        <v>0</v>
      </c>
      <c r="I58" s="32">
        <f>SUM(BESP00:BESP84!I58)</f>
        <v>0</v>
      </c>
      <c r="J58" s="18">
        <f t="shared" si="12"/>
        <v>47</v>
      </c>
      <c r="K58" s="18">
        <f t="shared" si="13"/>
        <v>85</v>
      </c>
      <c r="L58" s="18">
        <f t="shared" si="19"/>
        <v>1583</v>
      </c>
      <c r="M58" s="18">
        <f t="shared" si="19"/>
        <v>1896</v>
      </c>
      <c r="N58" s="14">
        <f t="shared" si="14"/>
        <v>61.28386336866902</v>
      </c>
      <c r="O58" s="20">
        <f t="shared" si="18"/>
        <v>1615.2012171181784</v>
      </c>
      <c r="P58" s="14">
        <f t="shared" si="15"/>
        <v>68.29603455045148</v>
      </c>
      <c r="Q58" s="18">
        <f t="shared" si="16"/>
        <v>135</v>
      </c>
      <c r="R58" s="18">
        <f t="shared" si="17"/>
        <v>3</v>
      </c>
    </row>
    <row r="59" spans="1:18" ht="12.75">
      <c r="A59" s="22">
        <v>32627</v>
      </c>
      <c r="B59" s="32">
        <f>SUM(BESP00:BESP84!B59)</f>
        <v>15</v>
      </c>
      <c r="C59" s="32">
        <f>SUM(BESP00:BESP84!C59)</f>
        <v>65</v>
      </c>
      <c r="D59" s="32">
        <f>SUM(BESP00:BESP84!D59)</f>
        <v>3</v>
      </c>
      <c r="E59" s="32">
        <f>SUM(BESP00:BESP84!E59)</f>
        <v>1</v>
      </c>
      <c r="F59" s="32">
        <f>SUM(BESP00:BESP84!F59)</f>
        <v>8</v>
      </c>
      <c r="G59" s="32">
        <f>SUM(BESP00:BESP84!G59)</f>
        <v>95</v>
      </c>
      <c r="H59" s="32">
        <f>SUM(BESP00:BESP84!H59)</f>
        <v>4</v>
      </c>
      <c r="I59" s="32">
        <f>SUM(BESP00:BESP84!I59)</f>
        <v>3</v>
      </c>
      <c r="J59" s="18">
        <f t="shared" si="12"/>
        <v>76</v>
      </c>
      <c r="K59" s="18">
        <f t="shared" si="13"/>
        <v>96</v>
      </c>
      <c r="L59" s="18">
        <f t="shared" si="19"/>
        <v>1659</v>
      </c>
      <c r="M59" s="18">
        <f t="shared" si="19"/>
        <v>1992</v>
      </c>
      <c r="N59" s="14">
        <f t="shared" si="14"/>
        <v>79.85473105614449</v>
      </c>
      <c r="O59" s="20">
        <f t="shared" si="18"/>
        <v>1695.055948174323</v>
      </c>
      <c r="P59" s="14">
        <f t="shared" si="15"/>
        <v>71.67255594817429</v>
      </c>
      <c r="Q59" s="18">
        <f t="shared" si="16"/>
        <v>183</v>
      </c>
      <c r="R59" s="18">
        <f t="shared" si="17"/>
        <v>11</v>
      </c>
    </row>
    <row r="60" spans="1:18" ht="12.75">
      <c r="A60" s="22">
        <v>32628</v>
      </c>
      <c r="B60" s="32">
        <f>SUM(BESP00:BESP84!B60)</f>
        <v>9</v>
      </c>
      <c r="C60" s="32">
        <f>SUM(BESP00:BESP84!C60)</f>
        <v>25</v>
      </c>
      <c r="D60" s="32">
        <f>SUM(BESP00:BESP84!D60)</f>
        <v>2</v>
      </c>
      <c r="E60" s="32">
        <f>SUM(BESP00:BESP84!E60)</f>
        <v>0</v>
      </c>
      <c r="F60" s="32">
        <f>SUM(BESP00:BESP84!F60)</f>
        <v>3</v>
      </c>
      <c r="G60" s="32">
        <f>SUM(BESP00:BESP84!G60)</f>
        <v>49</v>
      </c>
      <c r="H60" s="32">
        <f>SUM(BESP00:BESP84!H60)</f>
        <v>2</v>
      </c>
      <c r="I60" s="32">
        <f>SUM(BESP00:BESP84!I60)</f>
        <v>3</v>
      </c>
      <c r="J60" s="18">
        <f t="shared" si="12"/>
        <v>32</v>
      </c>
      <c r="K60" s="18">
        <f t="shared" si="13"/>
        <v>47</v>
      </c>
      <c r="L60" s="18">
        <f t="shared" si="19"/>
        <v>1691</v>
      </c>
      <c r="M60" s="18">
        <f t="shared" si="19"/>
        <v>2039</v>
      </c>
      <c r="N60" s="14">
        <f t="shared" si="14"/>
        <v>36.677463682764035</v>
      </c>
      <c r="O60" s="20">
        <f t="shared" si="18"/>
        <v>1731.733411857087</v>
      </c>
      <c r="P60" s="14">
        <f t="shared" si="15"/>
        <v>73.22340007852372</v>
      </c>
      <c r="Q60" s="18">
        <f t="shared" si="16"/>
        <v>86</v>
      </c>
      <c r="R60" s="18">
        <f t="shared" si="17"/>
        <v>7</v>
      </c>
    </row>
    <row r="61" spans="1:18" ht="12.75">
      <c r="A61" s="22">
        <v>32629</v>
      </c>
      <c r="B61" s="32">
        <f>SUM(BESP00:BESP84!B61)</f>
        <v>18</v>
      </c>
      <c r="C61" s="32">
        <f>SUM(BESP00:BESP84!C61)</f>
        <v>71</v>
      </c>
      <c r="D61" s="32">
        <f>SUM(BESP00:BESP84!D61)</f>
        <v>1</v>
      </c>
      <c r="E61" s="32">
        <f>SUM(BESP00:BESP84!E61)</f>
        <v>2</v>
      </c>
      <c r="F61" s="32">
        <f>SUM(BESP00:BESP84!F61)</f>
        <v>9</v>
      </c>
      <c r="G61" s="32">
        <f>SUM(BESP00:BESP84!G61)</f>
        <v>50</v>
      </c>
      <c r="H61" s="32">
        <f>SUM(BESP00:BESP84!H61)</f>
        <v>1</v>
      </c>
      <c r="I61" s="32">
        <f>SUM(BESP00:BESP84!I61)</f>
        <v>1</v>
      </c>
      <c r="J61" s="18">
        <f t="shared" si="12"/>
        <v>86</v>
      </c>
      <c r="K61" s="18">
        <f t="shared" si="13"/>
        <v>57</v>
      </c>
      <c r="L61" s="18">
        <f t="shared" si="19"/>
        <v>1777</v>
      </c>
      <c r="M61" s="18">
        <f t="shared" si="19"/>
        <v>2096</v>
      </c>
      <c r="N61" s="14">
        <f t="shared" si="14"/>
        <v>66.39085198272477</v>
      </c>
      <c r="O61" s="20">
        <f t="shared" si="18"/>
        <v>1798.1242638398119</v>
      </c>
      <c r="P61" s="14">
        <f t="shared" si="15"/>
        <v>76.03062426383978</v>
      </c>
      <c r="Q61" s="18">
        <f t="shared" si="16"/>
        <v>148</v>
      </c>
      <c r="R61" s="18">
        <f t="shared" si="17"/>
        <v>5</v>
      </c>
    </row>
    <row r="62" spans="1:18" ht="12.75">
      <c r="A62" s="22">
        <v>32630</v>
      </c>
      <c r="B62" s="32">
        <f>SUM(BESP00:BESP84!B62)</f>
        <v>12</v>
      </c>
      <c r="C62" s="32">
        <f>SUM(BESP00:BESP84!C62)</f>
        <v>48</v>
      </c>
      <c r="D62" s="32">
        <f>SUM(BESP00:BESP84!D62)</f>
        <v>5</v>
      </c>
      <c r="E62" s="32">
        <f>SUM(BESP00:BESP84!E62)</f>
        <v>5</v>
      </c>
      <c r="F62" s="32">
        <f>SUM(BESP00:BESP84!F62)</f>
        <v>4</v>
      </c>
      <c r="G62" s="32">
        <f>SUM(BESP00:BESP84!G62)</f>
        <v>64</v>
      </c>
      <c r="H62" s="32">
        <f>SUM(BESP00:BESP84!H62)</f>
        <v>1</v>
      </c>
      <c r="I62" s="32">
        <f>SUM(BESP00:BESP84!I62)</f>
        <v>1</v>
      </c>
      <c r="J62" s="18">
        <f t="shared" si="12"/>
        <v>50</v>
      </c>
      <c r="K62" s="18">
        <f t="shared" si="13"/>
        <v>66</v>
      </c>
      <c r="L62" s="18">
        <f t="shared" si="19"/>
        <v>1827</v>
      </c>
      <c r="M62" s="18">
        <f t="shared" si="19"/>
        <v>2162</v>
      </c>
      <c r="N62" s="14">
        <f t="shared" si="14"/>
        <v>53.85551629367884</v>
      </c>
      <c r="O62" s="20">
        <f t="shared" si="18"/>
        <v>1851.9797801334907</v>
      </c>
      <c r="P62" s="14">
        <f t="shared" si="15"/>
        <v>78.30781311346679</v>
      </c>
      <c r="Q62" s="18">
        <f t="shared" si="16"/>
        <v>128</v>
      </c>
      <c r="R62" s="18">
        <f t="shared" si="17"/>
        <v>12</v>
      </c>
    </row>
    <row r="63" spans="1:18" ht="12.75">
      <c r="A63" s="22">
        <v>32631</v>
      </c>
      <c r="B63" s="32">
        <f>SUM(BESP00:BESP84!B63)</f>
        <v>10</v>
      </c>
      <c r="C63" s="32">
        <f>SUM(BESP00:BESP84!C63)</f>
        <v>26</v>
      </c>
      <c r="D63" s="32">
        <f>SUM(BESP00:BESP84!D63)</f>
        <v>4</v>
      </c>
      <c r="E63" s="32">
        <f>SUM(BESP00:BESP84!E63)</f>
        <v>6</v>
      </c>
      <c r="F63" s="32">
        <f>SUM(BESP00:BESP84!F63)</f>
        <v>5</v>
      </c>
      <c r="G63" s="32">
        <f>SUM(BESP00:BESP84!G63)</f>
        <v>43</v>
      </c>
      <c r="H63" s="32">
        <f>SUM(BESP00:BESP84!H63)</f>
        <v>1</v>
      </c>
      <c r="I63" s="32">
        <f>SUM(BESP00:BESP84!I63)</f>
        <v>5</v>
      </c>
      <c r="J63" s="18">
        <f t="shared" si="12"/>
        <v>26</v>
      </c>
      <c r="K63" s="18">
        <f t="shared" si="13"/>
        <v>42</v>
      </c>
      <c r="L63" s="18">
        <f t="shared" si="19"/>
        <v>1853</v>
      </c>
      <c r="M63" s="18">
        <f t="shared" si="19"/>
        <v>2204</v>
      </c>
      <c r="N63" s="14">
        <f t="shared" si="14"/>
        <v>31.570475068708284</v>
      </c>
      <c r="O63" s="20">
        <f t="shared" si="18"/>
        <v>1883.550255202199</v>
      </c>
      <c r="P63" s="14">
        <f t="shared" si="15"/>
        <v>79.64271692186884</v>
      </c>
      <c r="Q63" s="18">
        <f t="shared" si="16"/>
        <v>84</v>
      </c>
      <c r="R63" s="18">
        <f t="shared" si="17"/>
        <v>16</v>
      </c>
    </row>
    <row r="64" spans="1:18" ht="12.75">
      <c r="A64" s="22">
        <v>32632</v>
      </c>
      <c r="B64" s="32">
        <f>SUM(BESP00:BESP84!B64)</f>
        <v>5</v>
      </c>
      <c r="C64" s="32">
        <f>SUM(BESP00:BESP84!C64)</f>
        <v>22</v>
      </c>
      <c r="D64" s="32">
        <f>SUM(BESP00:BESP84!D64)</f>
        <v>4</v>
      </c>
      <c r="E64" s="32">
        <f>SUM(BESP00:BESP84!E64)</f>
        <v>1</v>
      </c>
      <c r="F64" s="32">
        <f>SUM(BESP00:BESP84!F64)</f>
        <v>2</v>
      </c>
      <c r="G64" s="32">
        <f>SUM(BESP00:BESP84!G64)</f>
        <v>28</v>
      </c>
      <c r="H64" s="32">
        <f>SUM(BESP00:BESP84!H64)</f>
        <v>1</v>
      </c>
      <c r="I64" s="32">
        <f>SUM(BESP00:BESP84!I64)</f>
        <v>3</v>
      </c>
      <c r="J64" s="18">
        <f t="shared" si="12"/>
        <v>22</v>
      </c>
      <c r="K64" s="18">
        <f t="shared" si="13"/>
        <v>26</v>
      </c>
      <c r="L64" s="18">
        <f t="shared" si="19"/>
        <v>1875</v>
      </c>
      <c r="M64" s="18">
        <f t="shared" si="19"/>
        <v>2230</v>
      </c>
      <c r="N64" s="14">
        <f t="shared" si="14"/>
        <v>22.285041224970552</v>
      </c>
      <c r="O64" s="20">
        <f t="shared" si="18"/>
        <v>1905.8352964271696</v>
      </c>
      <c r="P64" s="14">
        <f t="shared" si="15"/>
        <v>80.5850019630938</v>
      </c>
      <c r="Q64" s="18">
        <f t="shared" si="16"/>
        <v>57</v>
      </c>
      <c r="R64" s="18">
        <f t="shared" si="17"/>
        <v>9</v>
      </c>
    </row>
    <row r="65" spans="1:18" ht="12.75">
      <c r="A65" s="22">
        <v>32633</v>
      </c>
      <c r="B65" s="32">
        <f>SUM(BESP00:BESP84!B65)</f>
        <v>8</v>
      </c>
      <c r="C65" s="32">
        <f>SUM(BESP00:BESP84!C65)</f>
        <v>15</v>
      </c>
      <c r="D65" s="32">
        <f>SUM(BESP00:BESP84!D65)</f>
        <v>3</v>
      </c>
      <c r="E65" s="32">
        <f>SUM(BESP00:BESP84!E65)</f>
        <v>3</v>
      </c>
      <c r="F65" s="32">
        <f>SUM(BESP00:BESP84!F65)</f>
        <v>2</v>
      </c>
      <c r="G65" s="32">
        <f>SUM(BESP00:BESP84!G65)</f>
        <v>43</v>
      </c>
      <c r="H65" s="32">
        <f>SUM(BESP00:BESP84!H65)</f>
        <v>4</v>
      </c>
      <c r="I65" s="32">
        <f>SUM(BESP00:BESP84!I65)</f>
        <v>0</v>
      </c>
      <c r="J65" s="18">
        <f t="shared" si="12"/>
        <v>17</v>
      </c>
      <c r="K65" s="18">
        <f t="shared" si="13"/>
        <v>41</v>
      </c>
      <c r="L65" s="18">
        <f aca="true" t="shared" si="20" ref="L65:M84">L64+J65</f>
        <v>1892</v>
      </c>
      <c r="M65" s="18">
        <f t="shared" si="20"/>
        <v>2271</v>
      </c>
      <c r="N65" s="14">
        <f t="shared" si="14"/>
        <v>26.92775814683942</v>
      </c>
      <c r="O65" s="20">
        <f t="shared" si="18"/>
        <v>1932.763054574009</v>
      </c>
      <c r="P65" s="14">
        <f t="shared" si="15"/>
        <v>81.7235963879073</v>
      </c>
      <c r="Q65" s="18">
        <f t="shared" si="16"/>
        <v>68</v>
      </c>
      <c r="R65" s="18">
        <f t="shared" si="17"/>
        <v>10</v>
      </c>
    </row>
    <row r="66" spans="1:18" ht="12.75">
      <c r="A66" s="22">
        <v>32634</v>
      </c>
      <c r="B66" s="32">
        <f>SUM(BESP00:BESP84!B66)</f>
        <v>12</v>
      </c>
      <c r="C66" s="32">
        <f>SUM(BESP00:BESP84!C66)</f>
        <v>33</v>
      </c>
      <c r="D66" s="32">
        <f>SUM(BESP00:BESP84!D66)</f>
        <v>2</v>
      </c>
      <c r="E66" s="32">
        <f>SUM(BESP00:BESP84!E66)</f>
        <v>4</v>
      </c>
      <c r="F66" s="32">
        <f>SUM(BESP00:BESP84!F66)</f>
        <v>6</v>
      </c>
      <c r="G66" s="32">
        <f>SUM(BESP00:BESP84!G66)</f>
        <v>52</v>
      </c>
      <c r="H66" s="32">
        <f>SUM(BESP00:BESP84!H66)</f>
        <v>0</v>
      </c>
      <c r="I66" s="32">
        <f>SUM(BESP00:BESP84!I66)</f>
        <v>1</v>
      </c>
      <c r="J66" s="18">
        <f t="shared" si="12"/>
        <v>39</v>
      </c>
      <c r="K66" s="18">
        <f t="shared" si="13"/>
        <v>57</v>
      </c>
      <c r="L66" s="18">
        <f t="shared" si="20"/>
        <v>1931</v>
      </c>
      <c r="M66" s="18">
        <f t="shared" si="20"/>
        <v>2328</v>
      </c>
      <c r="N66" s="14">
        <f t="shared" si="14"/>
        <v>44.570082449941104</v>
      </c>
      <c r="O66" s="20">
        <f t="shared" si="18"/>
        <v>1977.33313702395</v>
      </c>
      <c r="P66" s="14">
        <f t="shared" si="15"/>
        <v>83.60816647035725</v>
      </c>
      <c r="Q66" s="18">
        <f t="shared" si="16"/>
        <v>103</v>
      </c>
      <c r="R66" s="18">
        <f t="shared" si="17"/>
        <v>7</v>
      </c>
    </row>
    <row r="67" spans="1:19" ht="12.75">
      <c r="A67" s="22">
        <v>32635</v>
      </c>
      <c r="B67" s="32">
        <f>SUM(BESP00:BESP84!B67)</f>
        <v>6</v>
      </c>
      <c r="C67" s="32">
        <f>SUM(BESP00:BESP84!C67)</f>
        <v>26</v>
      </c>
      <c r="D67" s="32">
        <f>SUM(BESP00:BESP84!D67)</f>
        <v>2</v>
      </c>
      <c r="E67" s="32">
        <f>SUM(BESP00:BESP84!E67)</f>
        <v>1</v>
      </c>
      <c r="F67" s="32">
        <f>SUM(BESP00:BESP84!F67)</f>
        <v>4</v>
      </c>
      <c r="G67" s="32">
        <f>SUM(BESP00:BESP84!G67)</f>
        <v>27</v>
      </c>
      <c r="H67" s="32">
        <f>SUM(BESP00:BESP84!H67)</f>
        <v>1</v>
      </c>
      <c r="I67" s="32">
        <f>SUM(BESP00:BESP84!I67)</f>
        <v>0</v>
      </c>
      <c r="J67" s="18">
        <f t="shared" si="12"/>
        <v>29</v>
      </c>
      <c r="K67" s="18">
        <f t="shared" si="13"/>
        <v>30</v>
      </c>
      <c r="L67" s="18">
        <f t="shared" si="20"/>
        <v>1960</v>
      </c>
      <c r="M67" s="18">
        <f t="shared" si="20"/>
        <v>2358</v>
      </c>
      <c r="N67" s="14">
        <f t="shared" si="14"/>
        <v>27.392029839026304</v>
      </c>
      <c r="O67" s="20">
        <f t="shared" si="18"/>
        <v>2004.7251668629763</v>
      </c>
      <c r="P67" s="14">
        <f t="shared" si="15"/>
        <v>84.76639183352961</v>
      </c>
      <c r="Q67" s="18">
        <f t="shared" si="16"/>
        <v>63</v>
      </c>
      <c r="R67" s="18">
        <f t="shared" si="17"/>
        <v>4</v>
      </c>
      <c r="S67" s="17"/>
    </row>
    <row r="68" spans="1:18" ht="12.75">
      <c r="A68" s="22">
        <v>32636</v>
      </c>
      <c r="B68" s="32">
        <f>SUM(BESP00:BESP84!B68)</f>
        <v>10</v>
      </c>
      <c r="C68" s="32">
        <f>SUM(BESP00:BESP84!C68)</f>
        <v>28</v>
      </c>
      <c r="D68" s="32">
        <f>SUM(BESP00:BESP84!D68)</f>
        <v>7</v>
      </c>
      <c r="E68" s="32">
        <f>SUM(BESP00:BESP84!E68)</f>
        <v>7</v>
      </c>
      <c r="F68" s="32">
        <f>SUM(BESP00:BESP84!F68)</f>
        <v>4</v>
      </c>
      <c r="G68" s="32">
        <f>SUM(BESP00:BESP84!G68)</f>
        <v>25</v>
      </c>
      <c r="H68" s="32">
        <f>SUM(BESP00:BESP84!H68)</f>
        <v>5</v>
      </c>
      <c r="I68" s="32">
        <f>SUM(BESP00:BESP84!I68)</f>
        <v>2</v>
      </c>
      <c r="J68" s="18">
        <f aca="true" t="shared" si="21" ref="J68:J94">+B68+C68-D68-E68</f>
        <v>24</v>
      </c>
      <c r="K68" s="18">
        <f aca="true" t="shared" si="22" ref="K68:K94">+F68+G68-H68-I68</f>
        <v>22</v>
      </c>
      <c r="L68" s="18">
        <f t="shared" si="20"/>
        <v>1984</v>
      </c>
      <c r="M68" s="18">
        <f t="shared" si="20"/>
        <v>2380</v>
      </c>
      <c r="N68" s="14">
        <f aca="true" t="shared" si="23" ref="N68:N94">(+J68+K68)*($J$96/($J$96+$K$96))</f>
        <v>21.35649784059678</v>
      </c>
      <c r="O68" s="20">
        <f t="shared" si="18"/>
        <v>2026.081664703573</v>
      </c>
      <c r="P68" s="14">
        <f aca="true" t="shared" si="24" ref="P68:P94">O68*100/$N$96</f>
        <v>85.66941499803687</v>
      </c>
      <c r="Q68" s="18">
        <f aca="true" t="shared" si="25" ref="Q68:Q94">+B68+C68+F68+G68</f>
        <v>67</v>
      </c>
      <c r="R68" s="18">
        <f aca="true" t="shared" si="26" ref="R68:R94">D68+E68+H68+I68</f>
        <v>21</v>
      </c>
    </row>
    <row r="69" spans="1:18" ht="12.75">
      <c r="A69" s="22">
        <v>32637</v>
      </c>
      <c r="B69" s="32">
        <f>SUM(BESP00:BESP84!B69)</f>
        <v>10</v>
      </c>
      <c r="C69" s="32">
        <f>SUM(BESP00:BESP84!C69)</f>
        <v>25</v>
      </c>
      <c r="D69" s="32">
        <f>SUM(BESP00:BESP84!D69)</f>
        <v>1</v>
      </c>
      <c r="E69" s="32">
        <f>SUM(BESP00:BESP84!E69)</f>
        <v>4</v>
      </c>
      <c r="F69" s="32">
        <f>SUM(BESP00:BESP84!F69)</f>
        <v>5</v>
      </c>
      <c r="G69" s="32">
        <f>SUM(BESP00:BESP84!G69)</f>
        <v>23</v>
      </c>
      <c r="H69" s="32">
        <f>SUM(BESP00:BESP84!H69)</f>
        <v>0</v>
      </c>
      <c r="I69" s="32">
        <f>SUM(BESP00:BESP84!I69)</f>
        <v>2</v>
      </c>
      <c r="J69" s="18">
        <f t="shared" si="21"/>
        <v>30</v>
      </c>
      <c r="K69" s="18">
        <f t="shared" si="22"/>
        <v>26</v>
      </c>
      <c r="L69" s="18">
        <f t="shared" si="20"/>
        <v>2014</v>
      </c>
      <c r="M69" s="18">
        <f t="shared" si="20"/>
        <v>2406</v>
      </c>
      <c r="N69" s="14">
        <f t="shared" si="23"/>
        <v>25.999214762465645</v>
      </c>
      <c r="O69" s="20">
        <f aca="true" t="shared" si="27" ref="O69:O94">O68+N69</f>
        <v>2052.080879466039</v>
      </c>
      <c r="P69" s="14">
        <f t="shared" si="24"/>
        <v>86.76874754613267</v>
      </c>
      <c r="Q69" s="18">
        <f t="shared" si="25"/>
        <v>63</v>
      </c>
      <c r="R69" s="18">
        <f t="shared" si="26"/>
        <v>7</v>
      </c>
    </row>
    <row r="70" spans="1:18" ht="12.75">
      <c r="A70" s="22">
        <v>32638</v>
      </c>
      <c r="B70" s="32">
        <f>SUM(BESP00:BESP84!B70)</f>
        <v>5</v>
      </c>
      <c r="C70" s="32">
        <f>SUM(BESP00:BESP84!C70)</f>
        <v>22</v>
      </c>
      <c r="D70" s="32">
        <f>SUM(BESP00:BESP84!D70)</f>
        <v>5</v>
      </c>
      <c r="E70" s="32">
        <f>SUM(BESP00:BESP84!E70)</f>
        <v>2</v>
      </c>
      <c r="F70" s="32">
        <f>SUM(BESP00:BESP84!F70)</f>
        <v>5</v>
      </c>
      <c r="G70" s="32">
        <f>SUM(BESP00:BESP84!G70)</f>
        <v>23</v>
      </c>
      <c r="H70" s="32">
        <f>SUM(BESP00:BESP84!H70)</f>
        <v>4</v>
      </c>
      <c r="I70" s="32">
        <f>SUM(BESP00:BESP84!I70)</f>
        <v>1</v>
      </c>
      <c r="J70" s="18">
        <f t="shared" si="21"/>
        <v>20</v>
      </c>
      <c r="K70" s="18">
        <f t="shared" si="22"/>
        <v>23</v>
      </c>
      <c r="L70" s="18">
        <f t="shared" si="20"/>
        <v>2034</v>
      </c>
      <c r="M70" s="18">
        <f t="shared" si="20"/>
        <v>2429</v>
      </c>
      <c r="N70" s="14">
        <f t="shared" si="23"/>
        <v>19.963682764036122</v>
      </c>
      <c r="O70" s="20">
        <f t="shared" si="27"/>
        <v>2072.044562230075</v>
      </c>
      <c r="P70" s="14">
        <f t="shared" si="24"/>
        <v>87.61287789556337</v>
      </c>
      <c r="Q70" s="18">
        <f t="shared" si="25"/>
        <v>55</v>
      </c>
      <c r="R70" s="18">
        <f t="shared" si="26"/>
        <v>12</v>
      </c>
    </row>
    <row r="71" spans="1:18" ht="12.75">
      <c r="A71" s="22">
        <v>32639</v>
      </c>
      <c r="B71" s="32">
        <f>SUM(BESP00:BESP84!B71)</f>
        <v>7</v>
      </c>
      <c r="C71" s="32">
        <f>SUM(BESP00:BESP84!C71)</f>
        <v>37</v>
      </c>
      <c r="D71" s="32">
        <f>SUM(BESP00:BESP84!D71)</f>
        <v>3</v>
      </c>
      <c r="E71" s="32">
        <f>SUM(BESP00:BESP84!E71)</f>
        <v>1</v>
      </c>
      <c r="F71" s="32">
        <f>SUM(BESP00:BESP84!F71)</f>
        <v>5</v>
      </c>
      <c r="G71" s="32">
        <f>SUM(BESP00:BESP84!G71)</f>
        <v>22</v>
      </c>
      <c r="H71" s="32">
        <f>SUM(BESP00:BESP84!H71)</f>
        <v>0</v>
      </c>
      <c r="I71" s="32">
        <f>SUM(BESP00:BESP84!I71)</f>
        <v>0</v>
      </c>
      <c r="J71" s="18">
        <f t="shared" si="21"/>
        <v>40</v>
      </c>
      <c r="K71" s="18">
        <f t="shared" si="22"/>
        <v>27</v>
      </c>
      <c r="L71" s="18">
        <f t="shared" si="20"/>
        <v>2074</v>
      </c>
      <c r="M71" s="18">
        <f t="shared" si="20"/>
        <v>2456</v>
      </c>
      <c r="N71" s="14">
        <f t="shared" si="23"/>
        <v>31.106203376521396</v>
      </c>
      <c r="O71" s="20">
        <f t="shared" si="27"/>
        <v>2103.1507656065965</v>
      </c>
      <c r="P71" s="14">
        <f t="shared" si="24"/>
        <v>88.92815076560657</v>
      </c>
      <c r="Q71" s="18">
        <f t="shared" si="25"/>
        <v>71</v>
      </c>
      <c r="R71" s="18">
        <f t="shared" si="26"/>
        <v>4</v>
      </c>
    </row>
    <row r="72" spans="1:18" ht="12.75">
      <c r="A72" s="22">
        <v>32640</v>
      </c>
      <c r="B72" s="32">
        <f>SUM(BESP00:BESP84!B72)</f>
        <v>9</v>
      </c>
      <c r="C72" s="32">
        <f>SUM(BESP00:BESP84!C72)</f>
        <v>53</v>
      </c>
      <c r="D72" s="32">
        <f>SUM(BESP00:BESP84!D72)</f>
        <v>2</v>
      </c>
      <c r="E72" s="32">
        <f>SUM(BESP00:BESP84!E72)</f>
        <v>1</v>
      </c>
      <c r="F72" s="32">
        <f>SUM(BESP00:BESP84!F72)</f>
        <v>5</v>
      </c>
      <c r="G72" s="32">
        <f>SUM(BESP00:BESP84!G72)</f>
        <v>42</v>
      </c>
      <c r="H72" s="32">
        <f>SUM(BESP00:BESP84!H72)</f>
        <v>0</v>
      </c>
      <c r="I72" s="32">
        <f>SUM(BESP00:BESP84!I72)</f>
        <v>5</v>
      </c>
      <c r="J72" s="18">
        <f t="shared" si="21"/>
        <v>59</v>
      </c>
      <c r="K72" s="18">
        <f t="shared" si="22"/>
        <v>42</v>
      </c>
      <c r="L72" s="18">
        <f t="shared" si="20"/>
        <v>2133</v>
      </c>
      <c r="M72" s="18">
        <f t="shared" si="20"/>
        <v>2498</v>
      </c>
      <c r="N72" s="14">
        <f t="shared" si="23"/>
        <v>46.89144091087554</v>
      </c>
      <c r="O72" s="20">
        <f t="shared" si="27"/>
        <v>2150.042206517472</v>
      </c>
      <c r="P72" s="14">
        <f t="shared" si="24"/>
        <v>90.91087553985078</v>
      </c>
      <c r="Q72" s="18">
        <f t="shared" si="25"/>
        <v>109</v>
      </c>
      <c r="R72" s="18">
        <f t="shared" si="26"/>
        <v>8</v>
      </c>
    </row>
    <row r="73" spans="1:18" ht="12.75">
      <c r="A73" s="22">
        <v>32641</v>
      </c>
      <c r="B73" s="32">
        <f>SUM(BESP00:BESP84!B73)</f>
        <v>13</v>
      </c>
      <c r="C73" s="32">
        <f>SUM(BESP00:BESP84!C73)</f>
        <v>42</v>
      </c>
      <c r="D73" s="32">
        <f>SUM(BESP00:BESP84!D73)</f>
        <v>5</v>
      </c>
      <c r="E73" s="32">
        <f>SUM(BESP00:BESP84!E73)</f>
        <v>1</v>
      </c>
      <c r="F73" s="32">
        <f>SUM(BESP00:BESP84!F73)</f>
        <v>4</v>
      </c>
      <c r="G73" s="32">
        <f>SUM(BESP00:BESP84!G73)</f>
        <v>42</v>
      </c>
      <c r="H73" s="32">
        <f>SUM(BESP00:BESP84!H73)</f>
        <v>3</v>
      </c>
      <c r="I73" s="32">
        <f>SUM(BESP00:BESP84!I73)</f>
        <v>2</v>
      </c>
      <c r="J73" s="18">
        <f t="shared" si="21"/>
        <v>49</v>
      </c>
      <c r="K73" s="18">
        <f t="shared" si="22"/>
        <v>41</v>
      </c>
      <c r="L73" s="18">
        <f t="shared" si="20"/>
        <v>2182</v>
      </c>
      <c r="M73" s="18">
        <f t="shared" si="20"/>
        <v>2539</v>
      </c>
      <c r="N73" s="14">
        <f t="shared" si="23"/>
        <v>41.78445229681979</v>
      </c>
      <c r="O73" s="20">
        <f t="shared" si="27"/>
        <v>2191.826658814292</v>
      </c>
      <c r="P73" s="14">
        <f t="shared" si="24"/>
        <v>92.6776599921476</v>
      </c>
      <c r="Q73" s="18">
        <f t="shared" si="25"/>
        <v>101</v>
      </c>
      <c r="R73" s="18">
        <f t="shared" si="26"/>
        <v>11</v>
      </c>
    </row>
    <row r="74" spans="1:18" ht="12.75">
      <c r="A74" s="22">
        <v>32642</v>
      </c>
      <c r="B74" s="32">
        <f>SUM(BESP00:BESP84!B74)</f>
        <v>12</v>
      </c>
      <c r="C74" s="32">
        <f>SUM(BESP00:BESP84!C74)</f>
        <v>21</v>
      </c>
      <c r="D74" s="32">
        <f>SUM(BESP00:BESP84!D74)</f>
        <v>1</v>
      </c>
      <c r="E74" s="32">
        <f>SUM(BESP00:BESP84!E74)</f>
        <v>3</v>
      </c>
      <c r="F74" s="32">
        <f>SUM(BESP00:BESP84!F74)</f>
        <v>5</v>
      </c>
      <c r="G74" s="32">
        <f>SUM(BESP00:BESP84!G74)</f>
        <v>28</v>
      </c>
      <c r="H74" s="32">
        <f>SUM(BESP00:BESP84!H74)</f>
        <v>0</v>
      </c>
      <c r="I74" s="32">
        <f>SUM(BESP00:BESP84!I74)</f>
        <v>2</v>
      </c>
      <c r="J74" s="18">
        <f t="shared" si="21"/>
        <v>29</v>
      </c>
      <c r="K74" s="18">
        <f t="shared" si="22"/>
        <v>31</v>
      </c>
      <c r="L74" s="18">
        <f t="shared" si="20"/>
        <v>2211</v>
      </c>
      <c r="M74" s="18">
        <f t="shared" si="20"/>
        <v>2570</v>
      </c>
      <c r="N74" s="14">
        <f t="shared" si="23"/>
        <v>27.85630153121319</v>
      </c>
      <c r="O74" s="20">
        <f t="shared" si="27"/>
        <v>2219.6829603455053</v>
      </c>
      <c r="P74" s="14">
        <f t="shared" si="24"/>
        <v>93.85551629367882</v>
      </c>
      <c r="Q74" s="18">
        <f t="shared" si="25"/>
        <v>66</v>
      </c>
      <c r="R74" s="18">
        <f t="shared" si="26"/>
        <v>6</v>
      </c>
    </row>
    <row r="75" spans="1:18" ht="12.75">
      <c r="A75" s="22">
        <v>32643</v>
      </c>
      <c r="B75" s="32">
        <f>SUM(BESP00:BESP84!B75)</f>
        <v>3</v>
      </c>
      <c r="C75" s="32">
        <f>SUM(BESP00:BESP84!C75)</f>
        <v>35</v>
      </c>
      <c r="D75" s="32">
        <f>SUM(BESP00:BESP84!D75)</f>
        <v>5</v>
      </c>
      <c r="E75" s="32">
        <f>SUM(BESP00:BESP84!E75)</f>
        <v>5</v>
      </c>
      <c r="F75" s="32">
        <f>SUM(BESP00:BESP84!F75)</f>
        <v>5</v>
      </c>
      <c r="G75" s="32">
        <f>SUM(BESP00:BESP84!G75)</f>
        <v>13</v>
      </c>
      <c r="H75" s="32">
        <f>SUM(BESP00:BESP84!H75)</f>
        <v>2</v>
      </c>
      <c r="I75" s="32">
        <f>SUM(BESP00:BESP84!I75)</f>
        <v>3</v>
      </c>
      <c r="J75" s="18">
        <f t="shared" si="21"/>
        <v>28</v>
      </c>
      <c r="K75" s="18">
        <f t="shared" si="22"/>
        <v>13</v>
      </c>
      <c r="L75" s="18">
        <f t="shared" si="20"/>
        <v>2239</v>
      </c>
      <c r="M75" s="18">
        <f t="shared" si="20"/>
        <v>2583</v>
      </c>
      <c r="N75" s="14">
        <f t="shared" si="23"/>
        <v>19.035139379662347</v>
      </c>
      <c r="O75" s="20">
        <f t="shared" si="27"/>
        <v>2238.7180997251676</v>
      </c>
      <c r="P75" s="14">
        <f t="shared" si="24"/>
        <v>94.66038476639181</v>
      </c>
      <c r="Q75" s="18">
        <f t="shared" si="25"/>
        <v>56</v>
      </c>
      <c r="R75" s="18">
        <f t="shared" si="26"/>
        <v>15</v>
      </c>
    </row>
    <row r="76" spans="1:18" ht="12.75">
      <c r="A76" s="22">
        <v>32644</v>
      </c>
      <c r="B76" s="32">
        <f>SUM(BESP00:BESP84!B76)</f>
        <v>3</v>
      </c>
      <c r="C76" s="32">
        <f>SUM(BESP00:BESP84!C76)</f>
        <v>15</v>
      </c>
      <c r="D76" s="32">
        <f>SUM(BESP00:BESP84!D76)</f>
        <v>1</v>
      </c>
      <c r="E76" s="32">
        <f>SUM(BESP00:BESP84!E76)</f>
        <v>3</v>
      </c>
      <c r="F76" s="32">
        <f>SUM(BESP00:BESP84!F76)</f>
        <v>2</v>
      </c>
      <c r="G76" s="32">
        <f>SUM(BESP00:BESP84!G76)</f>
        <v>18</v>
      </c>
      <c r="H76" s="32">
        <f>SUM(BESP00:BESP84!H76)</f>
        <v>5</v>
      </c>
      <c r="I76" s="32">
        <f>SUM(BESP00:BESP84!I76)</f>
        <v>2</v>
      </c>
      <c r="J76" s="18">
        <f t="shared" si="21"/>
        <v>14</v>
      </c>
      <c r="K76" s="18">
        <f t="shared" si="22"/>
        <v>13</v>
      </c>
      <c r="L76" s="18">
        <f t="shared" si="20"/>
        <v>2253</v>
      </c>
      <c r="M76" s="18">
        <f t="shared" si="20"/>
        <v>2596</v>
      </c>
      <c r="N76" s="14">
        <f t="shared" si="23"/>
        <v>12.535335689045937</v>
      </c>
      <c r="O76" s="20">
        <f t="shared" si="27"/>
        <v>2251.2534354142135</v>
      </c>
      <c r="P76" s="14">
        <f t="shared" si="24"/>
        <v>95.19042010208085</v>
      </c>
      <c r="Q76" s="18">
        <f t="shared" si="25"/>
        <v>38</v>
      </c>
      <c r="R76" s="18">
        <f t="shared" si="26"/>
        <v>11</v>
      </c>
    </row>
    <row r="77" spans="1:18" ht="12.75">
      <c r="A77" s="22">
        <v>32645</v>
      </c>
      <c r="B77" s="32">
        <f>SUM(BESP00:BESP84!B77)</f>
        <v>2</v>
      </c>
      <c r="C77" s="32">
        <f>SUM(BESP00:BESP84!C77)</f>
        <v>9</v>
      </c>
      <c r="D77" s="32">
        <f>SUM(BESP00:BESP84!D77)</f>
        <v>2</v>
      </c>
      <c r="E77" s="32">
        <f>SUM(BESP00:BESP84!E77)</f>
        <v>2</v>
      </c>
      <c r="F77" s="32">
        <f>SUM(BESP00:BESP84!F77)</f>
        <v>2</v>
      </c>
      <c r="G77" s="32">
        <f>SUM(BESP00:BESP84!G77)</f>
        <v>19</v>
      </c>
      <c r="H77" s="32">
        <f>SUM(BESP00:BESP84!H77)</f>
        <v>2</v>
      </c>
      <c r="I77" s="32">
        <f>SUM(BESP00:BESP84!I77)</f>
        <v>6</v>
      </c>
      <c r="J77" s="18">
        <f t="shared" si="21"/>
        <v>7</v>
      </c>
      <c r="K77" s="18">
        <f t="shared" si="22"/>
        <v>13</v>
      </c>
      <c r="L77" s="18">
        <f t="shared" si="20"/>
        <v>2260</v>
      </c>
      <c r="M77" s="18">
        <f t="shared" si="20"/>
        <v>2609</v>
      </c>
      <c r="N77" s="14">
        <f t="shared" si="23"/>
        <v>9.28543384373773</v>
      </c>
      <c r="O77" s="20">
        <f t="shared" si="27"/>
        <v>2260.5388692579513</v>
      </c>
      <c r="P77" s="14">
        <f t="shared" si="24"/>
        <v>95.58303886925793</v>
      </c>
      <c r="Q77" s="18">
        <f t="shared" si="25"/>
        <v>32</v>
      </c>
      <c r="R77" s="18">
        <f t="shared" si="26"/>
        <v>12</v>
      </c>
    </row>
    <row r="78" spans="1:18" ht="12.75">
      <c r="A78" s="22">
        <v>32646</v>
      </c>
      <c r="B78" s="32">
        <f>SUM(BESP00:BESP84!B78)</f>
        <v>6</v>
      </c>
      <c r="C78" s="32">
        <f>SUM(BESP00:BESP84!C78)</f>
        <v>24</v>
      </c>
      <c r="D78" s="32">
        <f>SUM(BESP00:BESP84!D78)</f>
        <v>2</v>
      </c>
      <c r="E78" s="32">
        <f>SUM(BESP00:BESP84!E78)</f>
        <v>5</v>
      </c>
      <c r="F78" s="32">
        <f>SUM(BESP00:BESP84!F78)</f>
        <v>8</v>
      </c>
      <c r="G78" s="32">
        <f>SUM(BESP00:BESP84!G78)</f>
        <v>17</v>
      </c>
      <c r="H78" s="32">
        <f>SUM(BESP00:BESP84!H78)</f>
        <v>3</v>
      </c>
      <c r="I78" s="32">
        <f>SUM(BESP00:BESP84!I78)</f>
        <v>3</v>
      </c>
      <c r="J78" s="18">
        <f t="shared" si="21"/>
        <v>23</v>
      </c>
      <c r="K78" s="18">
        <f t="shared" si="22"/>
        <v>19</v>
      </c>
      <c r="L78" s="18">
        <f t="shared" si="20"/>
        <v>2283</v>
      </c>
      <c r="M78" s="18">
        <f t="shared" si="20"/>
        <v>2628</v>
      </c>
      <c r="N78" s="14">
        <f t="shared" si="23"/>
        <v>19.499411071849234</v>
      </c>
      <c r="O78" s="20">
        <f t="shared" si="27"/>
        <v>2280.0382803298007</v>
      </c>
      <c r="P78" s="14">
        <f t="shared" si="24"/>
        <v>96.40753828032977</v>
      </c>
      <c r="Q78" s="18">
        <f t="shared" si="25"/>
        <v>55</v>
      </c>
      <c r="R78" s="18">
        <f t="shared" si="26"/>
        <v>13</v>
      </c>
    </row>
    <row r="79" spans="1:18" ht="12.75">
      <c r="A79" s="22">
        <v>32647</v>
      </c>
      <c r="B79" s="32">
        <f>SUM(BESP00:BESP84!B79)</f>
        <v>3</v>
      </c>
      <c r="C79" s="32">
        <f>SUM(BESP00:BESP84!C79)</f>
        <v>14</v>
      </c>
      <c r="D79" s="32">
        <f>SUM(BESP00:BESP84!D79)</f>
        <v>2</v>
      </c>
      <c r="E79" s="32">
        <f>SUM(BESP00:BESP84!E79)</f>
        <v>3</v>
      </c>
      <c r="F79" s="32">
        <f>SUM(BESP00:BESP84!F79)</f>
        <v>1</v>
      </c>
      <c r="G79" s="32">
        <f>SUM(BESP00:BESP84!G79)</f>
        <v>14</v>
      </c>
      <c r="H79" s="32">
        <f>SUM(BESP00:BESP84!H79)</f>
        <v>2</v>
      </c>
      <c r="I79" s="32">
        <f>SUM(BESP00:BESP84!I79)</f>
        <v>3</v>
      </c>
      <c r="J79" s="18">
        <f t="shared" si="21"/>
        <v>12</v>
      </c>
      <c r="K79" s="18">
        <f t="shared" si="22"/>
        <v>10</v>
      </c>
      <c r="L79" s="18">
        <f t="shared" si="20"/>
        <v>2295</v>
      </c>
      <c r="M79" s="18">
        <f t="shared" si="20"/>
        <v>2638</v>
      </c>
      <c r="N79" s="14">
        <f t="shared" si="23"/>
        <v>10.213977228111503</v>
      </c>
      <c r="O79" s="20">
        <f t="shared" si="27"/>
        <v>2290.2522575579123</v>
      </c>
      <c r="P79" s="14">
        <f t="shared" si="24"/>
        <v>96.83941892422457</v>
      </c>
      <c r="Q79" s="18">
        <f t="shared" si="25"/>
        <v>32</v>
      </c>
      <c r="R79" s="18">
        <f t="shared" si="26"/>
        <v>10</v>
      </c>
    </row>
    <row r="80" spans="1:18" ht="12.75">
      <c r="A80" s="22">
        <v>32648</v>
      </c>
      <c r="B80" s="32">
        <f>SUM(BESP00:BESP84!B80)</f>
        <v>10</v>
      </c>
      <c r="C80" s="32">
        <f>SUM(BESP00:BESP84!C80)</f>
        <v>20</v>
      </c>
      <c r="D80" s="32">
        <f>SUM(BESP00:BESP84!D80)</f>
        <v>5</v>
      </c>
      <c r="E80" s="32">
        <f>SUM(BESP00:BESP84!E80)</f>
        <v>7</v>
      </c>
      <c r="F80" s="32">
        <f>SUM(BESP00:BESP84!F80)</f>
        <v>6</v>
      </c>
      <c r="G80" s="32">
        <f>SUM(BESP00:BESP84!G80)</f>
        <v>25</v>
      </c>
      <c r="H80" s="32">
        <f>SUM(BESP00:BESP84!H80)</f>
        <v>1</v>
      </c>
      <c r="I80" s="32">
        <f>SUM(BESP00:BESP84!I80)</f>
        <v>3</v>
      </c>
      <c r="J80" s="18">
        <f t="shared" si="21"/>
        <v>18</v>
      </c>
      <c r="K80" s="18">
        <f t="shared" si="22"/>
        <v>27</v>
      </c>
      <c r="L80" s="18">
        <f t="shared" si="20"/>
        <v>2313</v>
      </c>
      <c r="M80" s="18">
        <f t="shared" si="20"/>
        <v>2665</v>
      </c>
      <c r="N80" s="14">
        <f t="shared" si="23"/>
        <v>20.892226148409893</v>
      </c>
      <c r="O80" s="20">
        <f t="shared" si="27"/>
        <v>2311.1444837063223</v>
      </c>
      <c r="P80" s="14">
        <f t="shared" si="24"/>
        <v>97.72281115037298</v>
      </c>
      <c r="Q80" s="18">
        <f t="shared" si="25"/>
        <v>61</v>
      </c>
      <c r="R80" s="18">
        <f t="shared" si="26"/>
        <v>16</v>
      </c>
    </row>
    <row r="81" spans="1:19" ht="12.75">
      <c r="A81" s="22">
        <v>32649</v>
      </c>
      <c r="B81" s="32">
        <f>SUM(BESP00:BESP84!B81)</f>
        <v>4</v>
      </c>
      <c r="C81" s="32">
        <f>SUM(BESP00:BESP84!C81)</f>
        <v>12</v>
      </c>
      <c r="D81" s="32">
        <f>SUM(BESP00:BESP84!D81)</f>
        <v>0</v>
      </c>
      <c r="E81" s="32">
        <f>SUM(BESP00:BESP84!E81)</f>
        <v>1</v>
      </c>
      <c r="F81" s="32">
        <f>SUM(BESP00:BESP84!F81)</f>
        <v>4</v>
      </c>
      <c r="G81" s="32">
        <f>SUM(BESP00:BESP84!G81)</f>
        <v>7</v>
      </c>
      <c r="H81" s="32">
        <f>SUM(BESP00:BESP84!H81)</f>
        <v>2</v>
      </c>
      <c r="I81" s="32">
        <f>SUM(BESP00:BESP84!I81)</f>
        <v>2</v>
      </c>
      <c r="J81" s="18">
        <f t="shared" si="21"/>
        <v>15</v>
      </c>
      <c r="K81" s="18">
        <f t="shared" si="22"/>
        <v>7</v>
      </c>
      <c r="L81" s="18">
        <f t="shared" si="20"/>
        <v>2328</v>
      </c>
      <c r="M81" s="18">
        <f t="shared" si="20"/>
        <v>2672</v>
      </c>
      <c r="N81" s="14">
        <f t="shared" si="23"/>
        <v>10.213977228111503</v>
      </c>
      <c r="O81" s="20">
        <f t="shared" si="27"/>
        <v>2321.358460934434</v>
      </c>
      <c r="P81" s="14">
        <f t="shared" si="24"/>
        <v>98.15469179426776</v>
      </c>
      <c r="Q81" s="18">
        <f t="shared" si="25"/>
        <v>27</v>
      </c>
      <c r="R81" s="18">
        <f t="shared" si="26"/>
        <v>5</v>
      </c>
      <c r="S81" s="17"/>
    </row>
    <row r="82" spans="1:18" ht="12.75">
      <c r="A82" s="22">
        <v>32650</v>
      </c>
      <c r="B82" s="32">
        <f>SUM(BESP00:BESP84!B82)</f>
        <v>3</v>
      </c>
      <c r="C82" s="32">
        <f>SUM(BESP00:BESP84!C82)</f>
        <v>8</v>
      </c>
      <c r="D82" s="32">
        <f>SUM(BESP00:BESP84!D82)</f>
        <v>3</v>
      </c>
      <c r="E82" s="32">
        <f>SUM(BESP00:BESP84!E82)</f>
        <v>2</v>
      </c>
      <c r="F82" s="32">
        <f>SUM(BESP00:BESP84!F82)</f>
        <v>1</v>
      </c>
      <c r="G82" s="32">
        <f>SUM(BESP00:BESP84!G82)</f>
        <v>9</v>
      </c>
      <c r="H82" s="32">
        <f>SUM(BESP00:BESP84!H82)</f>
        <v>0</v>
      </c>
      <c r="I82" s="32">
        <f>SUM(BESP00:BESP84!I82)</f>
        <v>1</v>
      </c>
      <c r="J82" s="18">
        <f t="shared" si="21"/>
        <v>6</v>
      </c>
      <c r="K82" s="18">
        <f t="shared" si="22"/>
        <v>9</v>
      </c>
      <c r="L82" s="18">
        <f t="shared" si="20"/>
        <v>2334</v>
      </c>
      <c r="M82" s="18">
        <f t="shared" si="20"/>
        <v>2681</v>
      </c>
      <c r="N82" s="14">
        <f t="shared" si="23"/>
        <v>6.964075382803298</v>
      </c>
      <c r="O82" s="20">
        <f t="shared" si="27"/>
        <v>2328.3225363172373</v>
      </c>
      <c r="P82" s="14">
        <f t="shared" si="24"/>
        <v>98.44915586965057</v>
      </c>
      <c r="Q82" s="18">
        <f t="shared" si="25"/>
        <v>21</v>
      </c>
      <c r="R82" s="18">
        <f t="shared" si="26"/>
        <v>6</v>
      </c>
    </row>
    <row r="83" spans="1:18" ht="12.75">
      <c r="A83" s="22">
        <v>32651</v>
      </c>
      <c r="B83" s="32">
        <f>SUM(BESP00:BESP84!B83)</f>
        <v>0</v>
      </c>
      <c r="C83" s="32">
        <f>SUM(BESP00:BESP84!C83)</f>
        <v>5</v>
      </c>
      <c r="D83" s="32">
        <f>SUM(BESP00:BESP84!D83)</f>
        <v>1</v>
      </c>
      <c r="E83" s="32">
        <f>SUM(BESP00:BESP84!E83)</f>
        <v>3</v>
      </c>
      <c r="F83" s="32">
        <f>SUM(BESP00:BESP84!F83)</f>
        <v>3</v>
      </c>
      <c r="G83" s="32">
        <f>SUM(BESP00:BESP84!G83)</f>
        <v>11</v>
      </c>
      <c r="H83" s="32">
        <f>SUM(BESP00:BESP84!H83)</f>
        <v>2</v>
      </c>
      <c r="I83" s="32">
        <f>SUM(BESP00:BESP84!I83)</f>
        <v>7</v>
      </c>
      <c r="J83" s="18">
        <f t="shared" si="21"/>
        <v>1</v>
      </c>
      <c r="K83" s="18">
        <f t="shared" si="22"/>
        <v>5</v>
      </c>
      <c r="L83" s="18">
        <f t="shared" si="20"/>
        <v>2335</v>
      </c>
      <c r="M83" s="18">
        <f t="shared" si="20"/>
        <v>2686</v>
      </c>
      <c r="N83" s="14">
        <f t="shared" si="23"/>
        <v>2.785630153121319</v>
      </c>
      <c r="O83" s="20">
        <f t="shared" si="27"/>
        <v>2331.108166470359</v>
      </c>
      <c r="P83" s="14">
        <f t="shared" si="24"/>
        <v>98.5669414998037</v>
      </c>
      <c r="Q83" s="18">
        <f t="shared" si="25"/>
        <v>19</v>
      </c>
      <c r="R83" s="18">
        <f t="shared" si="26"/>
        <v>13</v>
      </c>
    </row>
    <row r="84" spans="1:18" ht="12.75">
      <c r="A84" s="22">
        <v>32652</v>
      </c>
      <c r="B84" s="32">
        <f>SUM(BESP00:BESP84!B84)</f>
        <v>3</v>
      </c>
      <c r="C84" s="32">
        <f>SUM(BESP00:BESP84!C84)</f>
        <v>10</v>
      </c>
      <c r="D84" s="32">
        <f>SUM(BESP00:BESP84!D84)</f>
        <v>2</v>
      </c>
      <c r="E84" s="32">
        <f>SUM(BESP00:BESP84!E84)</f>
        <v>3</v>
      </c>
      <c r="F84" s="32">
        <f>SUM(BESP00:BESP84!F84)</f>
        <v>2</v>
      </c>
      <c r="G84" s="32">
        <f>SUM(BESP00:BESP84!G84)</f>
        <v>8</v>
      </c>
      <c r="H84" s="32">
        <f>SUM(BESP00:BESP84!H84)</f>
        <v>3</v>
      </c>
      <c r="I84" s="32">
        <f>SUM(BESP00:BESP84!I84)</f>
        <v>2</v>
      </c>
      <c r="J84" s="18">
        <f t="shared" si="21"/>
        <v>8</v>
      </c>
      <c r="K84" s="18">
        <f t="shared" si="22"/>
        <v>5</v>
      </c>
      <c r="L84" s="18">
        <f t="shared" si="20"/>
        <v>2343</v>
      </c>
      <c r="M84" s="18">
        <f t="shared" si="20"/>
        <v>2691</v>
      </c>
      <c r="N84" s="14">
        <f t="shared" si="23"/>
        <v>6.035531998429525</v>
      </c>
      <c r="O84" s="20">
        <f t="shared" si="27"/>
        <v>2337.1436984687884</v>
      </c>
      <c r="P84" s="14">
        <f t="shared" si="24"/>
        <v>98.82214369846879</v>
      </c>
      <c r="Q84" s="18">
        <f t="shared" si="25"/>
        <v>23</v>
      </c>
      <c r="R84" s="18">
        <f t="shared" si="26"/>
        <v>10</v>
      </c>
    </row>
    <row r="85" spans="1:18" ht="12.75">
      <c r="A85" s="22">
        <v>32653</v>
      </c>
      <c r="B85" s="32">
        <f>SUM(BESP00:BESP84!B85)</f>
        <v>3</v>
      </c>
      <c r="C85" s="32">
        <f>SUM(BESP00:BESP84!C85)</f>
        <v>16</v>
      </c>
      <c r="D85" s="32">
        <f>SUM(BESP00:BESP84!D85)</f>
        <v>2</v>
      </c>
      <c r="E85" s="32">
        <f>SUM(BESP00:BESP84!E85)</f>
        <v>6</v>
      </c>
      <c r="F85" s="32">
        <f>SUM(BESP00:BESP84!F85)</f>
        <v>1</v>
      </c>
      <c r="G85" s="32">
        <f>SUM(BESP00:BESP84!G85)</f>
        <v>12</v>
      </c>
      <c r="H85" s="32">
        <f>SUM(BESP00:BESP84!H85)</f>
        <v>2</v>
      </c>
      <c r="I85" s="32">
        <f>SUM(BESP00:BESP84!I85)</f>
        <v>1</v>
      </c>
      <c r="J85" s="18">
        <f t="shared" si="21"/>
        <v>11</v>
      </c>
      <c r="K85" s="18">
        <f t="shared" si="22"/>
        <v>10</v>
      </c>
      <c r="L85" s="18">
        <f aca="true" t="shared" si="28" ref="L85:M94">L84+J85</f>
        <v>2354</v>
      </c>
      <c r="M85" s="18">
        <f t="shared" si="28"/>
        <v>2701</v>
      </c>
      <c r="N85" s="14">
        <f t="shared" si="23"/>
        <v>9.749705535924617</v>
      </c>
      <c r="O85" s="20">
        <f t="shared" si="27"/>
        <v>2346.893404004713</v>
      </c>
      <c r="P85" s="14">
        <f t="shared" si="24"/>
        <v>99.23439340400472</v>
      </c>
      <c r="Q85" s="18">
        <f t="shared" si="25"/>
        <v>32</v>
      </c>
      <c r="R85" s="18">
        <f t="shared" si="26"/>
        <v>11</v>
      </c>
    </row>
    <row r="86" spans="1:18" ht="12.75">
      <c r="A86" s="22">
        <v>32654</v>
      </c>
      <c r="B86" s="32">
        <f>SUM(BESP00:BESP84!B86)</f>
        <v>0</v>
      </c>
      <c r="C86" s="32">
        <f>SUM(BESP00:BESP84!C86)</f>
        <v>4</v>
      </c>
      <c r="D86" s="32">
        <f>SUM(BESP00:BESP84!D86)</f>
        <v>0</v>
      </c>
      <c r="E86" s="32">
        <f>SUM(BESP00:BESP84!E86)</f>
        <v>1</v>
      </c>
      <c r="F86" s="32">
        <f>SUM(BESP00:BESP84!F86)</f>
        <v>2</v>
      </c>
      <c r="G86" s="32">
        <f>SUM(BESP00:BESP84!G86)</f>
        <v>5</v>
      </c>
      <c r="H86" s="32">
        <f>SUM(BESP00:BESP84!H86)</f>
        <v>0</v>
      </c>
      <c r="I86" s="32">
        <f>SUM(BESP00:BESP84!I86)</f>
        <v>0</v>
      </c>
      <c r="J86" s="18">
        <f t="shared" si="21"/>
        <v>3</v>
      </c>
      <c r="K86" s="18">
        <f t="shared" si="22"/>
        <v>7</v>
      </c>
      <c r="L86" s="18">
        <f t="shared" si="28"/>
        <v>2357</v>
      </c>
      <c r="M86" s="18">
        <f t="shared" si="28"/>
        <v>2708</v>
      </c>
      <c r="N86" s="14">
        <f t="shared" si="23"/>
        <v>4.642716921868865</v>
      </c>
      <c r="O86" s="20">
        <f t="shared" si="27"/>
        <v>2351.5361209265816</v>
      </c>
      <c r="P86" s="14">
        <f t="shared" si="24"/>
        <v>99.43070278759325</v>
      </c>
      <c r="Q86" s="18">
        <f t="shared" si="25"/>
        <v>11</v>
      </c>
      <c r="R86" s="18">
        <f t="shared" si="26"/>
        <v>1</v>
      </c>
    </row>
    <row r="87" spans="1:18" ht="12.75">
      <c r="A87" s="22">
        <v>32655</v>
      </c>
      <c r="B87" s="32">
        <f>SUM(BESP00:BESP84!B87)</f>
        <v>1</v>
      </c>
      <c r="C87" s="32">
        <f>SUM(BESP00:BESP84!C87)</f>
        <v>12</v>
      </c>
      <c r="D87" s="32">
        <f>SUM(BESP00:BESP84!D87)</f>
        <v>3</v>
      </c>
      <c r="E87" s="32">
        <f>SUM(BESP00:BESP84!E87)</f>
        <v>7</v>
      </c>
      <c r="F87" s="32">
        <f>SUM(BESP00:BESP84!F87)</f>
        <v>4</v>
      </c>
      <c r="G87" s="32">
        <f>SUM(BESP00:BESP84!G87)</f>
        <v>6</v>
      </c>
      <c r="H87" s="32">
        <f>SUM(BESP00:BESP84!H87)</f>
        <v>2</v>
      </c>
      <c r="I87" s="32">
        <f>SUM(BESP00:BESP84!I87)</f>
        <v>0</v>
      </c>
      <c r="J87" s="18">
        <f t="shared" si="21"/>
        <v>3</v>
      </c>
      <c r="K87" s="18">
        <f t="shared" si="22"/>
        <v>8</v>
      </c>
      <c r="L87" s="18">
        <f t="shared" si="28"/>
        <v>2360</v>
      </c>
      <c r="M87" s="18">
        <f t="shared" si="28"/>
        <v>2716</v>
      </c>
      <c r="N87" s="14">
        <f t="shared" si="23"/>
        <v>5.106988614055751</v>
      </c>
      <c r="O87" s="20">
        <f t="shared" si="27"/>
        <v>2356.6431095406374</v>
      </c>
      <c r="P87" s="14">
        <f t="shared" si="24"/>
        <v>99.64664310954065</v>
      </c>
      <c r="Q87" s="18">
        <f t="shared" si="25"/>
        <v>23</v>
      </c>
      <c r="R87" s="18">
        <f t="shared" si="26"/>
        <v>12</v>
      </c>
    </row>
    <row r="88" spans="1:18" ht="12.75">
      <c r="A88" s="22">
        <v>32656</v>
      </c>
      <c r="B88" s="32">
        <f>SUM(BESP00:BESP84!B88)</f>
        <v>3</v>
      </c>
      <c r="C88" s="32">
        <f>SUM(BESP00:BESP84!C88)</f>
        <v>5</v>
      </c>
      <c r="D88" s="32">
        <f>SUM(BESP00:BESP84!D88)</f>
        <v>1</v>
      </c>
      <c r="E88" s="32">
        <f>SUM(BESP00:BESP84!E88)</f>
        <v>2</v>
      </c>
      <c r="F88" s="32">
        <f>SUM(BESP00:BESP84!F88)</f>
        <v>3</v>
      </c>
      <c r="G88" s="32">
        <f>SUM(BESP00:BESP84!G88)</f>
        <v>1</v>
      </c>
      <c r="H88" s="32">
        <f>SUM(BESP00:BESP84!H88)</f>
        <v>1</v>
      </c>
      <c r="I88" s="32">
        <f>SUM(BESP00:BESP84!I88)</f>
        <v>4</v>
      </c>
      <c r="J88" s="18">
        <f t="shared" si="21"/>
        <v>5</v>
      </c>
      <c r="K88" s="18">
        <f t="shared" si="22"/>
        <v>-1</v>
      </c>
      <c r="L88" s="18">
        <f t="shared" si="28"/>
        <v>2365</v>
      </c>
      <c r="M88" s="18">
        <f t="shared" si="28"/>
        <v>2715</v>
      </c>
      <c r="N88" s="14">
        <f t="shared" si="23"/>
        <v>1.857086768747546</v>
      </c>
      <c r="O88" s="20">
        <f t="shared" si="27"/>
        <v>2358.500196309385</v>
      </c>
      <c r="P88" s="14">
        <f t="shared" si="24"/>
        <v>99.72516686297605</v>
      </c>
      <c r="Q88" s="18">
        <f t="shared" si="25"/>
        <v>12</v>
      </c>
      <c r="R88" s="18">
        <f t="shared" si="26"/>
        <v>8</v>
      </c>
    </row>
    <row r="89" spans="1:18" ht="12.75">
      <c r="A89" s="22">
        <v>32657</v>
      </c>
      <c r="B89" s="32">
        <f>SUM(BESP00:BESP84!B89)</f>
        <v>2</v>
      </c>
      <c r="C89" s="32">
        <f>SUM(BESP00:BESP84!C89)</f>
        <v>1</v>
      </c>
      <c r="D89" s="32">
        <f>SUM(BESP00:BESP84!D89)</f>
        <v>3</v>
      </c>
      <c r="E89" s="32">
        <f>SUM(BESP00:BESP84!E89)</f>
        <v>0</v>
      </c>
      <c r="F89" s="32">
        <f>SUM(BESP00:BESP84!F89)</f>
        <v>0</v>
      </c>
      <c r="G89" s="32">
        <f>SUM(BESP00:BESP84!G89)</f>
        <v>2</v>
      </c>
      <c r="H89" s="32">
        <f>SUM(BESP00:BESP84!H89)</f>
        <v>0</v>
      </c>
      <c r="I89" s="32">
        <f>SUM(BESP00:BESP84!I89)</f>
        <v>2</v>
      </c>
      <c r="J89" s="18">
        <f t="shared" si="21"/>
        <v>0</v>
      </c>
      <c r="K89" s="18">
        <f t="shared" si="22"/>
        <v>0</v>
      </c>
      <c r="L89" s="18">
        <f t="shared" si="28"/>
        <v>2365</v>
      </c>
      <c r="M89" s="18">
        <f t="shared" si="28"/>
        <v>2715</v>
      </c>
      <c r="N89" s="14">
        <f t="shared" si="23"/>
        <v>0</v>
      </c>
      <c r="O89" s="20">
        <f t="shared" si="27"/>
        <v>2358.500196309385</v>
      </c>
      <c r="P89" s="14">
        <f t="shared" si="24"/>
        <v>99.72516686297605</v>
      </c>
      <c r="Q89" s="18">
        <f t="shared" si="25"/>
        <v>5</v>
      </c>
      <c r="R89" s="18">
        <f t="shared" si="26"/>
        <v>5</v>
      </c>
    </row>
    <row r="90" spans="1:18" ht="12.75">
      <c r="A90" s="22">
        <v>32658</v>
      </c>
      <c r="B90" s="32">
        <f>SUM(BESP00:BESP84!B90)</f>
        <v>0</v>
      </c>
      <c r="C90" s="32">
        <f>SUM(BESP00:BESP84!C90)</f>
        <v>6</v>
      </c>
      <c r="D90" s="32">
        <f>SUM(BESP00:BESP84!D90)</f>
        <v>1</v>
      </c>
      <c r="E90" s="32">
        <f>SUM(BESP00:BESP84!E90)</f>
        <v>2</v>
      </c>
      <c r="F90" s="32">
        <f>SUM(BESP00:BESP84!F90)</f>
        <v>0</v>
      </c>
      <c r="G90" s="32">
        <f>SUM(BESP00:BESP84!G90)</f>
        <v>4</v>
      </c>
      <c r="H90" s="32">
        <f>SUM(BESP00:BESP84!H90)</f>
        <v>1</v>
      </c>
      <c r="I90" s="32">
        <f>SUM(BESP00:BESP84!I90)</f>
        <v>1</v>
      </c>
      <c r="J90" s="18">
        <f t="shared" si="21"/>
        <v>3</v>
      </c>
      <c r="K90" s="18">
        <f t="shared" si="22"/>
        <v>2</v>
      </c>
      <c r="L90" s="18">
        <f t="shared" si="28"/>
        <v>2368</v>
      </c>
      <c r="M90" s="18">
        <f t="shared" si="28"/>
        <v>2717</v>
      </c>
      <c r="N90" s="14">
        <f t="shared" si="23"/>
        <v>2.3213584609344324</v>
      </c>
      <c r="O90" s="20">
        <f t="shared" si="27"/>
        <v>2360.8215547703194</v>
      </c>
      <c r="P90" s="14">
        <f t="shared" si="24"/>
        <v>99.82332155477032</v>
      </c>
      <c r="Q90" s="18">
        <f t="shared" si="25"/>
        <v>10</v>
      </c>
      <c r="R90" s="18">
        <f t="shared" si="26"/>
        <v>5</v>
      </c>
    </row>
    <row r="91" spans="1:18" ht="12.75">
      <c r="A91" s="22">
        <v>32659</v>
      </c>
      <c r="B91" s="32">
        <f>SUM(BESP00:BESP84!B91)</f>
        <v>1</v>
      </c>
      <c r="C91" s="32">
        <f>SUM(BESP00:BESP84!C91)</f>
        <v>1</v>
      </c>
      <c r="D91" s="32">
        <f>SUM(BESP00:BESP84!D91)</f>
        <v>1</v>
      </c>
      <c r="E91" s="32">
        <f>SUM(BESP00:BESP84!E91)</f>
        <v>2</v>
      </c>
      <c r="F91" s="32">
        <f>SUM(BESP00:BESP84!F91)</f>
        <v>1</v>
      </c>
      <c r="G91" s="32">
        <f>SUM(BESP00:BESP84!G91)</f>
        <v>3</v>
      </c>
      <c r="H91" s="32">
        <f>SUM(BESP00:BESP84!H91)</f>
        <v>0</v>
      </c>
      <c r="I91" s="32">
        <f>SUM(BESP00:BESP84!I91)</f>
        <v>0</v>
      </c>
      <c r="J91" s="18">
        <f t="shared" si="21"/>
        <v>-1</v>
      </c>
      <c r="K91" s="18">
        <f t="shared" si="22"/>
        <v>4</v>
      </c>
      <c r="L91" s="18">
        <f t="shared" si="28"/>
        <v>2367</v>
      </c>
      <c r="M91" s="18">
        <f t="shared" si="28"/>
        <v>2721</v>
      </c>
      <c r="N91" s="14">
        <f t="shared" si="23"/>
        <v>1.3928150765606595</v>
      </c>
      <c r="O91" s="20">
        <f t="shared" si="27"/>
        <v>2362.21436984688</v>
      </c>
      <c r="P91" s="14">
        <f t="shared" si="24"/>
        <v>99.88221436984686</v>
      </c>
      <c r="Q91" s="18">
        <f t="shared" si="25"/>
        <v>6</v>
      </c>
      <c r="R91" s="18">
        <f t="shared" si="26"/>
        <v>3</v>
      </c>
    </row>
    <row r="92" spans="1:18" ht="12.75">
      <c r="A92" s="22">
        <v>32660</v>
      </c>
      <c r="B92" s="32">
        <f>SUM(BESP00:BESP84!B92)</f>
        <v>5</v>
      </c>
      <c r="C92" s="32">
        <f>SUM(BESP00:BESP84!C92)</f>
        <v>3</v>
      </c>
      <c r="D92" s="32">
        <f>SUM(BESP00:BESP84!D92)</f>
        <v>3</v>
      </c>
      <c r="E92" s="32">
        <f>SUM(BESP00:BESP84!E92)</f>
        <v>2</v>
      </c>
      <c r="F92" s="32">
        <f>SUM(BESP00:BESP84!F92)</f>
        <v>2</v>
      </c>
      <c r="G92" s="32">
        <f>SUM(BESP00:BESP84!G92)</f>
        <v>3</v>
      </c>
      <c r="H92" s="32">
        <f>SUM(BESP00:BESP84!H92)</f>
        <v>0</v>
      </c>
      <c r="I92" s="32">
        <f>SUM(BESP00:BESP84!I92)</f>
        <v>2</v>
      </c>
      <c r="J92" s="18">
        <f t="shared" si="21"/>
        <v>3</v>
      </c>
      <c r="K92" s="18">
        <f t="shared" si="22"/>
        <v>3</v>
      </c>
      <c r="L92" s="18">
        <f t="shared" si="28"/>
        <v>2370</v>
      </c>
      <c r="M92" s="18">
        <f t="shared" si="28"/>
        <v>2724</v>
      </c>
      <c r="N92" s="14">
        <f t="shared" si="23"/>
        <v>2.785630153121319</v>
      </c>
      <c r="O92" s="20">
        <f t="shared" si="27"/>
        <v>2365.0000000000014</v>
      </c>
      <c r="P92" s="14">
        <f t="shared" si="24"/>
        <v>100</v>
      </c>
      <c r="Q92" s="18">
        <f t="shared" si="25"/>
        <v>13</v>
      </c>
      <c r="R92" s="18">
        <f t="shared" si="26"/>
        <v>7</v>
      </c>
    </row>
    <row r="93" spans="1:18" ht="12.75">
      <c r="A93" s="22">
        <v>32661</v>
      </c>
      <c r="B93" s="32">
        <f>SUM(BESP00:BESP84!B93)</f>
        <v>0</v>
      </c>
      <c r="C93" s="32">
        <f>SUM(BESP00:BESP84!C93)</f>
        <v>1</v>
      </c>
      <c r="D93" s="32">
        <f>SUM(BESP00:BESP84!D93)</f>
        <v>1</v>
      </c>
      <c r="E93" s="32">
        <f>SUM(BESP00:BESP84!E93)</f>
        <v>3</v>
      </c>
      <c r="F93" s="32">
        <f>SUM(BESP00:BESP84!F93)</f>
        <v>0</v>
      </c>
      <c r="G93" s="32">
        <f>SUM(BESP00:BESP84!G93)</f>
        <v>3</v>
      </c>
      <c r="H93" s="32">
        <f>SUM(BESP00:BESP84!H93)</f>
        <v>1</v>
      </c>
      <c r="I93" s="32">
        <f>SUM(BESP00:BESP84!I93)</f>
        <v>0</v>
      </c>
      <c r="J93" s="18">
        <f t="shared" si="21"/>
        <v>-3</v>
      </c>
      <c r="K93" s="18">
        <f t="shared" si="22"/>
        <v>2</v>
      </c>
      <c r="L93" s="18">
        <f t="shared" si="28"/>
        <v>2367</v>
      </c>
      <c r="M93" s="18">
        <f t="shared" si="28"/>
        <v>2726</v>
      </c>
      <c r="N93" s="14">
        <f t="shared" si="23"/>
        <v>-0.4642716921868865</v>
      </c>
      <c r="O93" s="20">
        <f t="shared" si="27"/>
        <v>2364.5357283078147</v>
      </c>
      <c r="P93" s="14">
        <f t="shared" si="24"/>
        <v>99.98036906164116</v>
      </c>
      <c r="Q93" s="18">
        <f t="shared" si="25"/>
        <v>4</v>
      </c>
      <c r="R93" s="18">
        <f t="shared" si="26"/>
        <v>5</v>
      </c>
    </row>
    <row r="94" spans="1:18" ht="12.75">
      <c r="A94" s="22">
        <v>32662</v>
      </c>
      <c r="B94" s="32">
        <f>SUM(BESP00:BESP84!B94)</f>
        <v>1</v>
      </c>
      <c r="C94" s="32">
        <f>SUM(BESP00:BESP84!C94)</f>
        <v>1</v>
      </c>
      <c r="D94" s="32">
        <f>SUM(BESP00:BESP84!D94)</f>
        <v>0</v>
      </c>
      <c r="E94" s="32">
        <f>SUM(BESP00:BESP84!E94)</f>
        <v>4</v>
      </c>
      <c r="F94" s="32">
        <f>SUM(BESP00:BESP84!F94)</f>
        <v>0</v>
      </c>
      <c r="G94" s="32">
        <f>SUM(BESP00:BESP84!G94)</f>
        <v>9</v>
      </c>
      <c r="H94" s="32">
        <f>SUM(BESP00:BESP84!H94)</f>
        <v>4</v>
      </c>
      <c r="I94" s="32">
        <f>SUM(BESP00:BESP84!I94)</f>
        <v>2</v>
      </c>
      <c r="J94" s="18">
        <f t="shared" si="21"/>
        <v>-2</v>
      </c>
      <c r="K94" s="18">
        <f t="shared" si="22"/>
        <v>3</v>
      </c>
      <c r="L94" s="18">
        <f t="shared" si="28"/>
        <v>2365</v>
      </c>
      <c r="M94" s="18">
        <f t="shared" si="28"/>
        <v>2729</v>
      </c>
      <c r="N94" s="14">
        <f t="shared" si="23"/>
        <v>0.4642716921868865</v>
      </c>
      <c r="O94" s="20">
        <f t="shared" si="27"/>
        <v>2365.0000000000014</v>
      </c>
      <c r="P94" s="14">
        <f t="shared" si="24"/>
        <v>100</v>
      </c>
      <c r="Q94" s="18">
        <f t="shared" si="25"/>
        <v>11</v>
      </c>
      <c r="R94" s="18">
        <f t="shared" si="26"/>
        <v>10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9" ref="B96:K96">SUM(B4:B94)</f>
        <v>584</v>
      </c>
      <c r="C96" s="18">
        <f t="shared" si="29"/>
        <v>2092</v>
      </c>
      <c r="D96" s="18">
        <f t="shared" si="29"/>
        <v>140</v>
      </c>
      <c r="E96" s="18">
        <f t="shared" si="29"/>
        <v>171</v>
      </c>
      <c r="F96" s="18">
        <f t="shared" si="29"/>
        <v>297</v>
      </c>
      <c r="G96" s="18">
        <f t="shared" si="29"/>
        <v>2633</v>
      </c>
      <c r="H96" s="18">
        <f t="shared" si="29"/>
        <v>92</v>
      </c>
      <c r="I96" s="18">
        <f t="shared" si="29"/>
        <v>109</v>
      </c>
      <c r="J96" s="18">
        <f t="shared" si="29"/>
        <v>2365</v>
      </c>
      <c r="K96" s="18">
        <f t="shared" si="29"/>
        <v>2729</v>
      </c>
      <c r="L96" s="18"/>
      <c r="M96" s="18"/>
      <c r="N96" s="18">
        <f>SUM(N4:N94)</f>
        <v>2365.0000000000014</v>
      </c>
      <c r="O96" s="18"/>
      <c r="P96" s="18"/>
      <c r="Q96" s="18">
        <f>SUM(Q4:Q94)</f>
        <v>5606</v>
      </c>
      <c r="R96" s="18">
        <f>SUM(R4:R94)</f>
        <v>512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4">
      <selection activeCell="T16" sqref="T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62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1991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199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135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5"/>
      <c r="C4" s="5"/>
      <c r="D4" s="5"/>
      <c r="E4" s="5"/>
      <c r="F4" s="5"/>
      <c r="G4" s="5"/>
      <c r="H4" s="5"/>
      <c r="I4" s="5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 s="5"/>
      <c r="C5" s="5"/>
      <c r="D5" s="5"/>
      <c r="E5" s="5"/>
      <c r="F5" s="5"/>
      <c r="G5" s="5"/>
      <c r="H5" s="5"/>
      <c r="I5" s="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32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/>
    </row>
    <row r="6" spans="1:29" ht="15">
      <c r="A6" s="22">
        <v>32574</v>
      </c>
      <c r="B6" s="5"/>
      <c r="C6" s="5"/>
      <c r="D6" s="5"/>
      <c r="E6" s="5"/>
      <c r="F6" s="5"/>
      <c r="G6" s="5"/>
      <c r="H6" s="5"/>
      <c r="I6" s="5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167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 s="5"/>
      <c r="C7" s="5"/>
      <c r="D7" s="5"/>
      <c r="E7" s="5"/>
      <c r="F7" s="5"/>
      <c r="G7" s="5"/>
      <c r="H7" s="5"/>
      <c r="I7" s="5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83.91959798994975</v>
      </c>
      <c r="W7" s="13"/>
      <c r="Y7" s="23" t="s">
        <v>43</v>
      </c>
      <c r="Z7" s="20">
        <f>SUM(N25:N31)</f>
        <v>1.6666666666666665</v>
      </c>
      <c r="AA7" s="14">
        <f t="shared" si="6"/>
        <v>3.703703703703704</v>
      </c>
      <c r="AB7" s="20">
        <f>SUM(Q25:Q31)+SUM(R25:R31)</f>
        <v>5</v>
      </c>
      <c r="AC7" s="20">
        <f>100*SUM(Q25:Q31)/AB7</f>
        <v>100</v>
      </c>
    </row>
    <row r="8" spans="1:29" ht="15">
      <c r="A8" s="22">
        <v>32576</v>
      </c>
      <c r="B8" s="5"/>
      <c r="C8" s="5"/>
      <c r="D8" s="5"/>
      <c r="E8" s="5"/>
      <c r="F8" s="5"/>
      <c r="G8" s="5"/>
      <c r="H8" s="5"/>
      <c r="I8" s="5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6.666666666666666</v>
      </c>
      <c r="AA8" s="14">
        <f t="shared" si="6"/>
        <v>14.814814814814817</v>
      </c>
      <c r="AB8" s="20">
        <f>SUM(Q32:Q38)+SUM(R32:R38)</f>
        <v>32</v>
      </c>
      <c r="AC8" s="20">
        <f>100*SUM(Q32:Q38)/AB8</f>
        <v>81.25</v>
      </c>
    </row>
    <row r="9" spans="1:29" ht="15">
      <c r="A9" s="22">
        <v>32577</v>
      </c>
      <c r="B9" s="5"/>
      <c r="C9" s="5"/>
      <c r="D9" s="5"/>
      <c r="E9" s="5"/>
      <c r="F9" s="5"/>
      <c r="G9" s="5"/>
      <c r="H9" s="5"/>
      <c r="I9" s="5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12</v>
      </c>
      <c r="AA9" s="14">
        <f t="shared" si="6"/>
        <v>26.66666666666667</v>
      </c>
      <c r="AB9" s="20">
        <f>SUM(Q39:Q45)+SUM(R39:R45)</f>
        <v>40</v>
      </c>
      <c r="AC9" s="20">
        <f>100*SUM(Q39:Q45)/AB9</f>
        <v>95</v>
      </c>
    </row>
    <row r="10" spans="1:29" ht="15">
      <c r="A10" s="22">
        <v>32578</v>
      </c>
      <c r="B10" s="5"/>
      <c r="C10" s="5"/>
      <c r="D10" s="5"/>
      <c r="E10" s="5"/>
      <c r="F10" s="5"/>
      <c r="G10" s="5"/>
      <c r="H10" s="5"/>
      <c r="I10" s="5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79.16666666666666</v>
      </c>
      <c r="W10" s="13"/>
      <c r="X10" s="25" t="s">
        <v>47</v>
      </c>
      <c r="Z10" s="20">
        <f>SUM(N46:N52)</f>
        <v>11.333333333333332</v>
      </c>
      <c r="AA10" s="14">
        <f t="shared" si="6"/>
        <v>25.185185185185187</v>
      </c>
      <c r="AB10" s="20">
        <f>SUM(Q46:Q52)+SUM(R46:R52)</f>
        <v>36</v>
      </c>
      <c r="AC10" s="20">
        <f>100*SUM(Q46:Q52)/AB10</f>
        <v>97.22222222222223</v>
      </c>
    </row>
    <row r="11" spans="1:29" ht="15">
      <c r="A11" s="22">
        <v>32579</v>
      </c>
      <c r="B11" s="5"/>
      <c r="C11" s="5"/>
      <c r="D11" s="5"/>
      <c r="E11" s="5"/>
      <c r="F11" s="5"/>
      <c r="G11" s="5"/>
      <c r="H11" s="5"/>
      <c r="I11" s="5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93.6842105263158</v>
      </c>
      <c r="W11" s="13"/>
      <c r="Y11" s="25" t="s">
        <v>48</v>
      </c>
      <c r="Z11" s="20">
        <f>SUM(N53:N59)</f>
        <v>7</v>
      </c>
      <c r="AA11" s="14">
        <f t="shared" si="6"/>
        <v>15.555555555555557</v>
      </c>
      <c r="AB11" s="20">
        <f>SUM(Q53:Q59)+SUM(R53:R59)</f>
        <v>31</v>
      </c>
      <c r="AC11" s="20">
        <f>100*SUM(Q53:Q59)/AB11</f>
        <v>83.87096774193549</v>
      </c>
    </row>
    <row r="12" spans="1:29" ht="15">
      <c r="A12" s="22">
        <v>32580</v>
      </c>
      <c r="B12" s="5"/>
      <c r="C12" s="5"/>
      <c r="D12" s="5"/>
      <c r="E12" s="5"/>
      <c r="F12" s="5"/>
      <c r="G12" s="5"/>
      <c r="H12" s="5"/>
      <c r="I12" s="5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87.42514970059881</v>
      </c>
      <c r="W12" s="13"/>
      <c r="X12" s="25" t="s">
        <v>50</v>
      </c>
      <c r="Z12" s="20">
        <f>SUM(N60:N66)</f>
        <v>5.333333333333333</v>
      </c>
      <c r="AA12" s="14">
        <f t="shared" si="6"/>
        <v>11.851851851851851</v>
      </c>
      <c r="AB12" s="20">
        <f>SUM(Q60:Q66)+SUM(R60:R66)</f>
        <v>28</v>
      </c>
      <c r="AC12" s="20">
        <f>100*SUM(Q60:Q66)/AB12</f>
        <v>78.57142857142857</v>
      </c>
    </row>
    <row r="13" spans="1:29" ht="15">
      <c r="A13" s="22">
        <v>32581</v>
      </c>
      <c r="B13" s="5"/>
      <c r="C13" s="5"/>
      <c r="D13" s="5"/>
      <c r="E13" s="5"/>
      <c r="F13" s="5"/>
      <c r="G13" s="5"/>
      <c r="H13" s="5"/>
      <c r="I13" s="5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1.6666666666666665</v>
      </c>
      <c r="AA13" s="14">
        <f t="shared" si="6"/>
        <v>3.703703703703704</v>
      </c>
      <c r="AB13" s="20">
        <f>SUM(Q67:Q73)+SUM(R67:R73)</f>
        <v>15</v>
      </c>
      <c r="AC13" s="20">
        <f>100*SUM(Q67:Q73)/AB13</f>
        <v>66.66666666666667</v>
      </c>
    </row>
    <row r="14" spans="1:29" ht="15">
      <c r="A14" s="22">
        <v>32582</v>
      </c>
      <c r="B14" s="5"/>
      <c r="C14" s="5"/>
      <c r="D14" s="5"/>
      <c r="E14" s="5"/>
      <c r="F14" s="5"/>
      <c r="G14" s="5"/>
      <c r="H14" s="5"/>
      <c r="I14" s="5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-0.3333333333333333</v>
      </c>
      <c r="AA14" s="14">
        <f t="shared" si="6"/>
        <v>-0.7407407407407407</v>
      </c>
      <c r="AB14" s="20">
        <f>SUM(Q74:Q80)+SUM(R74:R80)</f>
        <v>11</v>
      </c>
      <c r="AC14" s="20">
        <f>100*SUM(Q74:Q80)/AB14</f>
        <v>45.45454545454545</v>
      </c>
    </row>
    <row r="15" spans="1:29" ht="15">
      <c r="A15" s="22">
        <v>32583</v>
      </c>
      <c r="B15" s="5"/>
      <c r="C15" s="5"/>
      <c r="D15" s="5"/>
      <c r="E15" s="5"/>
      <c r="F15" s="5"/>
      <c r="G15" s="5"/>
      <c r="H15" s="5"/>
      <c r="I15" s="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-0.3333333333333333</v>
      </c>
      <c r="AA15" s="14">
        <f t="shared" si="6"/>
        <v>-0.7407407407407407</v>
      </c>
      <c r="AB15" s="20">
        <f>SUM(Q81:Q87)+SUM(R81:R87)</f>
        <v>1</v>
      </c>
      <c r="AC15" s="20">
        <f>100*SUM(Q81:Q87)/AB15</f>
        <v>0</v>
      </c>
    </row>
    <row r="16" spans="1:29" ht="15">
      <c r="A16" s="22">
        <v>32584</v>
      </c>
      <c r="B16" s="5"/>
      <c r="C16" s="5"/>
      <c r="D16" s="5"/>
      <c r="E16" s="5"/>
      <c r="F16" s="5"/>
      <c r="G16" s="5"/>
      <c r="H16" s="5"/>
      <c r="I16" s="5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/>
    </row>
    <row r="17" spans="1:29" ht="15">
      <c r="A17" s="22">
        <v>32585</v>
      </c>
      <c r="B17" s="5"/>
      <c r="C17" s="5"/>
      <c r="D17" s="5"/>
      <c r="E17" s="5"/>
      <c r="F17" s="5"/>
      <c r="G17" s="5"/>
      <c r="H17" s="5"/>
      <c r="I17" s="5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44.99999999999999</v>
      </c>
      <c r="AA17" s="18">
        <f>SUM(AA4:AA16)</f>
        <v>100</v>
      </c>
      <c r="AB17" s="18">
        <f>SUM(AB4:AB16)</f>
        <v>199</v>
      </c>
      <c r="AC17" s="20"/>
    </row>
    <row r="18" spans="1:27" ht="15">
      <c r="A18" s="22">
        <v>32586</v>
      </c>
      <c r="B18" s="5"/>
      <c r="C18" s="5"/>
      <c r="D18" s="5"/>
      <c r="E18" s="5"/>
      <c r="F18" s="5"/>
      <c r="G18" s="5"/>
      <c r="H18" s="5"/>
      <c r="I18" s="5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5"/>
      <c r="C19" s="5"/>
      <c r="D19" s="5"/>
      <c r="E19" s="5"/>
      <c r="F19" s="5"/>
      <c r="G19" s="5"/>
      <c r="H19" s="5"/>
      <c r="I19" s="5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5"/>
      <c r="C20" s="5"/>
      <c r="D20" s="5"/>
      <c r="E20" s="5"/>
      <c r="F20" s="5"/>
      <c r="G20" s="5"/>
      <c r="H20" s="5"/>
      <c r="I20" s="5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5"/>
      <c r="C21" s="5"/>
      <c r="D21" s="5"/>
      <c r="E21" s="5"/>
      <c r="F21" s="5"/>
      <c r="G21" s="5"/>
      <c r="H21" s="5"/>
      <c r="I21" s="5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5"/>
      <c r="C22" s="5"/>
      <c r="D22" s="5"/>
      <c r="E22" s="5"/>
      <c r="F22" s="5"/>
      <c r="G22" s="5"/>
      <c r="H22" s="5"/>
      <c r="I22" s="5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5"/>
      <c r="C23" s="5"/>
      <c r="D23" s="5"/>
      <c r="E23" s="5"/>
      <c r="F23" s="5"/>
      <c r="G23" s="5"/>
      <c r="H23" s="5"/>
      <c r="I23" s="5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>
        <f t="shared" si="2"/>
        <v>0</v>
      </c>
      <c r="O23" s="20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5"/>
      <c r="C24" s="5"/>
      <c r="D24" s="5"/>
      <c r="E24" s="5"/>
      <c r="F24" s="5"/>
      <c r="G24" s="5"/>
      <c r="H24" s="5"/>
      <c r="I24" s="5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>
        <f t="shared" si="2"/>
        <v>0</v>
      </c>
      <c r="O24" s="20">
        <f t="shared" si="8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5"/>
      <c r="C25" s="6">
        <v>1</v>
      </c>
      <c r="D25" s="5"/>
      <c r="E25" s="5"/>
      <c r="F25" s="5"/>
      <c r="G25" s="5"/>
      <c r="H25" s="5"/>
      <c r="I25" s="5"/>
      <c r="J25" s="18">
        <f t="shared" si="0"/>
        <v>1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0.3333333333333333</v>
      </c>
      <c r="O25" s="20">
        <f t="shared" si="8"/>
        <v>0.3333333333333333</v>
      </c>
      <c r="P25" s="14">
        <f t="shared" si="3"/>
        <v>0.7407407407407407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5"/>
      <c r="C26" s="5"/>
      <c r="D26" s="5"/>
      <c r="E26" s="5"/>
      <c r="F26" s="5"/>
      <c r="G26" s="5"/>
      <c r="H26" s="5"/>
      <c r="I26" s="5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0.3333333333333333</v>
      </c>
      <c r="P26" s="14">
        <f t="shared" si="3"/>
        <v>0.7407407407407407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5"/>
      <c r="C27" s="5"/>
      <c r="D27" s="5"/>
      <c r="E27" s="5"/>
      <c r="F27" s="5"/>
      <c r="G27" s="5"/>
      <c r="H27" s="5"/>
      <c r="I27" s="5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0</v>
      </c>
      <c r="N27" s="14">
        <f t="shared" si="2"/>
        <v>0</v>
      </c>
      <c r="O27" s="20">
        <f t="shared" si="8"/>
        <v>0.3333333333333333</v>
      </c>
      <c r="P27" s="14">
        <f t="shared" si="3"/>
        <v>0.7407407407407407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5"/>
      <c r="C28" s="5"/>
      <c r="D28" s="5"/>
      <c r="E28" s="5"/>
      <c r="F28" s="5"/>
      <c r="G28" s="6">
        <v>3</v>
      </c>
      <c r="H28" s="5"/>
      <c r="I28" s="5"/>
      <c r="J28" s="18">
        <f t="shared" si="0"/>
        <v>0</v>
      </c>
      <c r="K28" s="18">
        <f t="shared" si="1"/>
        <v>3</v>
      </c>
      <c r="L28" s="18">
        <f t="shared" si="9"/>
        <v>1</v>
      </c>
      <c r="M28" s="18">
        <f t="shared" si="9"/>
        <v>3</v>
      </c>
      <c r="N28" s="14">
        <f t="shared" si="2"/>
        <v>1</v>
      </c>
      <c r="O28" s="20">
        <f t="shared" si="8"/>
        <v>1.3333333333333333</v>
      </c>
      <c r="P28" s="14">
        <f t="shared" si="3"/>
        <v>2.962962962962963</v>
      </c>
      <c r="Q28" s="18">
        <f t="shared" si="4"/>
        <v>3</v>
      </c>
      <c r="R28" s="18">
        <f t="shared" si="5"/>
        <v>0</v>
      </c>
      <c r="T28" s="17"/>
    </row>
    <row r="29" spans="1:18" ht="15">
      <c r="A29" s="22">
        <v>32597</v>
      </c>
      <c r="B29" s="5"/>
      <c r="C29" s="5"/>
      <c r="D29" s="5"/>
      <c r="E29" s="5"/>
      <c r="F29" s="5"/>
      <c r="G29" s="5"/>
      <c r="H29" s="5"/>
      <c r="I29" s="5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3</v>
      </c>
      <c r="N29" s="14">
        <f t="shared" si="2"/>
        <v>0</v>
      </c>
      <c r="O29" s="20">
        <f t="shared" si="8"/>
        <v>1.3333333333333333</v>
      </c>
      <c r="P29" s="14">
        <f t="shared" si="3"/>
        <v>2.962962962962963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5"/>
      <c r="C30" s="5"/>
      <c r="D30" s="5"/>
      <c r="E30" s="5"/>
      <c r="F30" s="5"/>
      <c r="G30" s="5"/>
      <c r="H30" s="5"/>
      <c r="I30" s="5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3</v>
      </c>
      <c r="N30" s="14">
        <f t="shared" si="2"/>
        <v>0</v>
      </c>
      <c r="O30" s="20">
        <f t="shared" si="8"/>
        <v>1.3333333333333333</v>
      </c>
      <c r="P30" s="14">
        <f t="shared" si="3"/>
        <v>2.962962962962963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5"/>
      <c r="C31" s="6">
        <v>1</v>
      </c>
      <c r="D31" s="5"/>
      <c r="E31" s="5"/>
      <c r="F31" s="5"/>
      <c r="G31" s="5"/>
      <c r="H31" s="5"/>
      <c r="I31" s="5"/>
      <c r="J31" s="18">
        <f t="shared" si="0"/>
        <v>1</v>
      </c>
      <c r="K31" s="18">
        <f t="shared" si="1"/>
        <v>0</v>
      </c>
      <c r="L31" s="18">
        <f t="shared" si="9"/>
        <v>2</v>
      </c>
      <c r="M31" s="18">
        <f t="shared" si="9"/>
        <v>3</v>
      </c>
      <c r="N31" s="14">
        <f t="shared" si="2"/>
        <v>0.3333333333333333</v>
      </c>
      <c r="O31" s="20">
        <f t="shared" si="8"/>
        <v>1.6666666666666665</v>
      </c>
      <c r="P31" s="14">
        <f t="shared" si="3"/>
        <v>3.703703703703704</v>
      </c>
      <c r="Q31" s="18">
        <f t="shared" si="4"/>
        <v>1</v>
      </c>
      <c r="R31" s="18">
        <f t="shared" si="5"/>
        <v>0</v>
      </c>
      <c r="T31" s="17"/>
    </row>
    <row r="32" spans="1:18" ht="15">
      <c r="A32" s="22">
        <v>32600</v>
      </c>
      <c r="B32" s="5"/>
      <c r="C32" s="5"/>
      <c r="D32" s="5"/>
      <c r="E32" s="5"/>
      <c r="F32" s="5"/>
      <c r="G32" s="5"/>
      <c r="H32" s="5"/>
      <c r="I32" s="5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3</v>
      </c>
      <c r="N32" s="14">
        <f t="shared" si="2"/>
        <v>0</v>
      </c>
      <c r="O32" s="20">
        <f t="shared" si="8"/>
        <v>1.6666666666666665</v>
      </c>
      <c r="P32" s="14">
        <f t="shared" si="3"/>
        <v>3.703703703703704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5"/>
      <c r="C33" s="5"/>
      <c r="D33" s="5"/>
      <c r="E33" s="5"/>
      <c r="F33" s="5"/>
      <c r="G33" s="5"/>
      <c r="H33" s="5"/>
      <c r="I33" s="5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3</v>
      </c>
      <c r="N33" s="14">
        <f t="shared" si="2"/>
        <v>0</v>
      </c>
      <c r="O33" s="20">
        <f t="shared" si="8"/>
        <v>1.6666666666666665</v>
      </c>
      <c r="P33" s="14">
        <f t="shared" si="3"/>
        <v>3.703703703703704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5"/>
      <c r="C34" s="5"/>
      <c r="D34" s="5"/>
      <c r="E34" s="5"/>
      <c r="F34" s="5"/>
      <c r="G34" s="5"/>
      <c r="H34" s="5"/>
      <c r="I34" s="5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3</v>
      </c>
      <c r="N34" s="14">
        <f t="shared" si="2"/>
        <v>0</v>
      </c>
      <c r="O34" s="20">
        <f t="shared" si="8"/>
        <v>1.6666666666666665</v>
      </c>
      <c r="P34" s="14">
        <f t="shared" si="3"/>
        <v>3.703703703703704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5"/>
      <c r="C35" s="6">
        <v>4</v>
      </c>
      <c r="D35" s="6">
        <v>2</v>
      </c>
      <c r="E35" s="5"/>
      <c r="F35" s="5"/>
      <c r="G35" s="6">
        <v>5</v>
      </c>
      <c r="H35" s="5"/>
      <c r="I35" s="5"/>
      <c r="J35" s="18">
        <f t="shared" si="0"/>
        <v>2</v>
      </c>
      <c r="K35" s="18">
        <f t="shared" si="1"/>
        <v>5</v>
      </c>
      <c r="L35" s="18">
        <f t="shared" si="9"/>
        <v>4</v>
      </c>
      <c r="M35" s="18">
        <f t="shared" si="9"/>
        <v>8</v>
      </c>
      <c r="N35" s="14">
        <f t="shared" si="2"/>
        <v>2.333333333333333</v>
      </c>
      <c r="O35" s="20">
        <f t="shared" si="8"/>
        <v>3.9999999999999996</v>
      </c>
      <c r="P35" s="14">
        <f t="shared" si="3"/>
        <v>8.88888888888889</v>
      </c>
      <c r="Q35" s="18">
        <f t="shared" si="4"/>
        <v>9</v>
      </c>
      <c r="R35" s="18">
        <f t="shared" si="5"/>
        <v>2</v>
      </c>
    </row>
    <row r="36" spans="1:18" ht="15">
      <c r="A36" s="22">
        <v>32604</v>
      </c>
      <c r="B36" s="5"/>
      <c r="C36" s="5"/>
      <c r="D36" s="5"/>
      <c r="E36" s="5"/>
      <c r="F36" s="5"/>
      <c r="G36" s="5"/>
      <c r="H36" s="5"/>
      <c r="I36" s="5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4</v>
      </c>
      <c r="M36" s="18">
        <f t="shared" si="9"/>
        <v>8</v>
      </c>
      <c r="N36" s="14">
        <f aca="true" t="shared" si="12" ref="N36:N67">(+J36+K36)*($J$96/($J$96+$K$96))</f>
        <v>0</v>
      </c>
      <c r="O36" s="20">
        <f t="shared" si="8"/>
        <v>3.9999999999999996</v>
      </c>
      <c r="P36" s="14">
        <f aca="true" t="shared" si="13" ref="P36:P67">O36*100/$N$96</f>
        <v>8.88888888888889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5"/>
      <c r="C37" s="5"/>
      <c r="D37" s="5"/>
      <c r="E37" s="5"/>
      <c r="F37" s="5"/>
      <c r="G37" s="5"/>
      <c r="H37" s="5"/>
      <c r="I37" s="5"/>
      <c r="J37" s="18">
        <f t="shared" si="10"/>
        <v>0</v>
      </c>
      <c r="K37" s="18">
        <f t="shared" si="11"/>
        <v>0</v>
      </c>
      <c r="L37" s="18">
        <f t="shared" si="9"/>
        <v>4</v>
      </c>
      <c r="M37" s="18">
        <f t="shared" si="9"/>
        <v>8</v>
      </c>
      <c r="N37" s="14">
        <f t="shared" si="12"/>
        <v>0</v>
      </c>
      <c r="O37" s="20">
        <f aca="true" t="shared" si="16" ref="O37:O68">O36+N37</f>
        <v>3.9999999999999996</v>
      </c>
      <c r="P37" s="14">
        <f t="shared" si="13"/>
        <v>8.88888888888889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6">
        <v>2</v>
      </c>
      <c r="C38" s="6">
        <v>6</v>
      </c>
      <c r="D38" s="6">
        <v>2</v>
      </c>
      <c r="E38" s="6">
        <v>2</v>
      </c>
      <c r="F38" s="6">
        <v>1</v>
      </c>
      <c r="G38" s="6">
        <v>8</v>
      </c>
      <c r="H38" s="5"/>
      <c r="I38" s="5"/>
      <c r="J38" s="18">
        <f t="shared" si="10"/>
        <v>4</v>
      </c>
      <c r="K38" s="18">
        <f t="shared" si="11"/>
        <v>9</v>
      </c>
      <c r="L38" s="18">
        <f t="shared" si="9"/>
        <v>8</v>
      </c>
      <c r="M38" s="18">
        <f t="shared" si="9"/>
        <v>17</v>
      </c>
      <c r="N38" s="14">
        <f t="shared" si="12"/>
        <v>4.333333333333333</v>
      </c>
      <c r="O38" s="20">
        <f t="shared" si="16"/>
        <v>8.333333333333332</v>
      </c>
      <c r="P38" s="14">
        <f t="shared" si="13"/>
        <v>18.51851851851852</v>
      </c>
      <c r="Q38" s="18">
        <f t="shared" si="14"/>
        <v>17</v>
      </c>
      <c r="R38" s="18">
        <f t="shared" si="15"/>
        <v>4</v>
      </c>
    </row>
    <row r="39" spans="1:19" ht="15">
      <c r="A39" s="22">
        <v>32607</v>
      </c>
      <c r="B39" s="5"/>
      <c r="C39" s="5"/>
      <c r="D39" s="5"/>
      <c r="E39" s="5"/>
      <c r="F39" s="5"/>
      <c r="G39" s="5"/>
      <c r="H39" s="5"/>
      <c r="I39" s="5"/>
      <c r="J39" s="18">
        <f t="shared" si="10"/>
        <v>0</v>
      </c>
      <c r="K39" s="18">
        <f t="shared" si="11"/>
        <v>0</v>
      </c>
      <c r="L39" s="18">
        <f t="shared" si="9"/>
        <v>8</v>
      </c>
      <c r="M39" s="18">
        <f t="shared" si="9"/>
        <v>17</v>
      </c>
      <c r="N39" s="14">
        <f t="shared" si="12"/>
        <v>0</v>
      </c>
      <c r="O39" s="20">
        <f t="shared" si="16"/>
        <v>8.333333333333332</v>
      </c>
      <c r="P39" s="14">
        <f t="shared" si="13"/>
        <v>18.51851851851852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5"/>
      <c r="C40" s="6">
        <v>6</v>
      </c>
      <c r="D40" s="6">
        <v>1</v>
      </c>
      <c r="E40" s="5"/>
      <c r="F40" s="5"/>
      <c r="G40" s="6">
        <v>9</v>
      </c>
      <c r="H40" s="5"/>
      <c r="I40" s="5"/>
      <c r="J40" s="18">
        <f t="shared" si="10"/>
        <v>5</v>
      </c>
      <c r="K40" s="18">
        <f t="shared" si="11"/>
        <v>9</v>
      </c>
      <c r="L40" s="18">
        <f t="shared" si="9"/>
        <v>13</v>
      </c>
      <c r="M40" s="18">
        <f t="shared" si="9"/>
        <v>26</v>
      </c>
      <c r="N40" s="14">
        <f t="shared" si="12"/>
        <v>4.666666666666666</v>
      </c>
      <c r="O40" s="20">
        <f t="shared" si="16"/>
        <v>12.999999999999998</v>
      </c>
      <c r="P40" s="14">
        <f t="shared" si="13"/>
        <v>28.88888888888889</v>
      </c>
      <c r="Q40" s="18">
        <f t="shared" si="14"/>
        <v>15</v>
      </c>
      <c r="R40" s="18">
        <f t="shared" si="15"/>
        <v>1</v>
      </c>
    </row>
    <row r="41" spans="1:18" ht="15">
      <c r="A41" s="22">
        <v>32609</v>
      </c>
      <c r="B41" s="5"/>
      <c r="C41" s="5"/>
      <c r="D41" s="5"/>
      <c r="E41" s="5"/>
      <c r="F41" s="5"/>
      <c r="G41" s="5"/>
      <c r="H41" s="5"/>
      <c r="I41" s="5"/>
      <c r="J41" s="18">
        <f t="shared" si="10"/>
        <v>0</v>
      </c>
      <c r="K41" s="18">
        <f t="shared" si="11"/>
        <v>0</v>
      </c>
      <c r="L41" s="18">
        <f t="shared" si="9"/>
        <v>13</v>
      </c>
      <c r="M41" s="18">
        <f t="shared" si="9"/>
        <v>26</v>
      </c>
      <c r="N41" s="14">
        <f t="shared" si="12"/>
        <v>0</v>
      </c>
      <c r="O41" s="20">
        <f t="shared" si="16"/>
        <v>12.999999999999998</v>
      </c>
      <c r="P41" s="14">
        <f t="shared" si="13"/>
        <v>28.88888888888889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5"/>
      <c r="C42" s="5"/>
      <c r="D42" s="5"/>
      <c r="E42" s="5"/>
      <c r="F42" s="5"/>
      <c r="G42" s="5"/>
      <c r="H42" s="5"/>
      <c r="I42" s="5"/>
      <c r="J42" s="18">
        <f t="shared" si="10"/>
        <v>0</v>
      </c>
      <c r="K42" s="18">
        <f t="shared" si="11"/>
        <v>0</v>
      </c>
      <c r="L42" s="18">
        <f t="shared" si="9"/>
        <v>13</v>
      </c>
      <c r="M42" s="18">
        <f t="shared" si="9"/>
        <v>26</v>
      </c>
      <c r="N42" s="14">
        <f t="shared" si="12"/>
        <v>0</v>
      </c>
      <c r="O42" s="20">
        <f t="shared" si="16"/>
        <v>12.999999999999998</v>
      </c>
      <c r="P42" s="14">
        <f t="shared" si="13"/>
        <v>28.88888888888889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5"/>
      <c r="C43" s="5"/>
      <c r="D43" s="5"/>
      <c r="E43" s="5"/>
      <c r="F43" s="5"/>
      <c r="G43" s="5"/>
      <c r="H43" s="5"/>
      <c r="I43" s="5"/>
      <c r="J43" s="18">
        <f t="shared" si="10"/>
        <v>0</v>
      </c>
      <c r="K43" s="18">
        <f t="shared" si="11"/>
        <v>0</v>
      </c>
      <c r="L43" s="18">
        <f t="shared" si="9"/>
        <v>13</v>
      </c>
      <c r="M43" s="18">
        <f t="shared" si="9"/>
        <v>26</v>
      </c>
      <c r="N43" s="14">
        <f t="shared" si="12"/>
        <v>0</v>
      </c>
      <c r="O43" s="20">
        <f t="shared" si="16"/>
        <v>12.999999999999998</v>
      </c>
      <c r="P43" s="14">
        <f t="shared" si="13"/>
        <v>28.88888888888889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5"/>
      <c r="C44" s="5"/>
      <c r="D44" s="5"/>
      <c r="E44" s="5"/>
      <c r="F44" s="5"/>
      <c r="G44" s="5"/>
      <c r="H44" s="5"/>
      <c r="I44" s="5"/>
      <c r="J44" s="18">
        <f t="shared" si="10"/>
        <v>0</v>
      </c>
      <c r="K44" s="18">
        <f t="shared" si="11"/>
        <v>0</v>
      </c>
      <c r="L44" s="18">
        <f t="shared" si="9"/>
        <v>13</v>
      </c>
      <c r="M44" s="18">
        <f t="shared" si="9"/>
        <v>26</v>
      </c>
      <c r="N44" s="14">
        <f t="shared" si="12"/>
        <v>0</v>
      </c>
      <c r="O44" s="20">
        <f t="shared" si="16"/>
        <v>12.999999999999998</v>
      </c>
      <c r="P44" s="14">
        <f t="shared" si="13"/>
        <v>28.88888888888889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5"/>
      <c r="C45" s="6">
        <v>8</v>
      </c>
      <c r="D45" s="5"/>
      <c r="E45" s="5"/>
      <c r="F45" s="6">
        <v>2</v>
      </c>
      <c r="G45" s="6">
        <v>13</v>
      </c>
      <c r="H45" s="6">
        <v>1</v>
      </c>
      <c r="I45" s="5"/>
      <c r="J45" s="18">
        <f t="shared" si="10"/>
        <v>8</v>
      </c>
      <c r="K45" s="18">
        <f t="shared" si="11"/>
        <v>14</v>
      </c>
      <c r="L45" s="18">
        <f aca="true" t="shared" si="17" ref="L45:M64">L44+J45</f>
        <v>21</v>
      </c>
      <c r="M45" s="18">
        <f t="shared" si="17"/>
        <v>40</v>
      </c>
      <c r="N45" s="14">
        <f t="shared" si="12"/>
        <v>7.333333333333333</v>
      </c>
      <c r="O45" s="20">
        <f t="shared" si="16"/>
        <v>20.333333333333332</v>
      </c>
      <c r="P45" s="14">
        <f t="shared" si="13"/>
        <v>45.18518518518519</v>
      </c>
      <c r="Q45" s="18">
        <f t="shared" si="14"/>
        <v>23</v>
      </c>
      <c r="R45" s="18">
        <f t="shared" si="15"/>
        <v>1</v>
      </c>
    </row>
    <row r="46" spans="1:18" ht="15">
      <c r="A46" s="22">
        <v>32614</v>
      </c>
      <c r="B46" s="5"/>
      <c r="C46" s="5"/>
      <c r="D46" s="5"/>
      <c r="E46" s="5"/>
      <c r="F46" s="5"/>
      <c r="G46" s="5"/>
      <c r="H46" s="5"/>
      <c r="I46" s="5"/>
      <c r="J46" s="18">
        <f t="shared" si="10"/>
        <v>0</v>
      </c>
      <c r="K46" s="18">
        <f t="shared" si="11"/>
        <v>0</v>
      </c>
      <c r="L46" s="18">
        <f t="shared" si="17"/>
        <v>21</v>
      </c>
      <c r="M46" s="18">
        <f t="shared" si="17"/>
        <v>40</v>
      </c>
      <c r="N46" s="14">
        <f t="shared" si="12"/>
        <v>0</v>
      </c>
      <c r="O46" s="20">
        <f t="shared" si="16"/>
        <v>20.333333333333332</v>
      </c>
      <c r="P46" s="14">
        <f t="shared" si="13"/>
        <v>45.18518518518519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5"/>
      <c r="C47" s="5"/>
      <c r="D47" s="5"/>
      <c r="E47" s="5"/>
      <c r="F47" s="5"/>
      <c r="G47" s="5"/>
      <c r="H47" s="5"/>
      <c r="I47" s="5"/>
      <c r="J47" s="18">
        <f t="shared" si="10"/>
        <v>0</v>
      </c>
      <c r="K47" s="18">
        <f t="shared" si="11"/>
        <v>0</v>
      </c>
      <c r="L47" s="18">
        <f t="shared" si="17"/>
        <v>21</v>
      </c>
      <c r="M47" s="18">
        <f t="shared" si="17"/>
        <v>40</v>
      </c>
      <c r="N47" s="14">
        <f t="shared" si="12"/>
        <v>0</v>
      </c>
      <c r="O47" s="20">
        <f t="shared" si="16"/>
        <v>20.333333333333332</v>
      </c>
      <c r="P47" s="14">
        <f t="shared" si="13"/>
        <v>45.18518518518519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5"/>
      <c r="C48" s="5"/>
      <c r="D48" s="5"/>
      <c r="E48" s="5"/>
      <c r="F48" s="5"/>
      <c r="G48" s="5"/>
      <c r="H48" s="5"/>
      <c r="I48" s="5"/>
      <c r="J48" s="18">
        <f t="shared" si="10"/>
        <v>0</v>
      </c>
      <c r="K48" s="18">
        <f t="shared" si="11"/>
        <v>0</v>
      </c>
      <c r="L48" s="18">
        <f t="shared" si="17"/>
        <v>21</v>
      </c>
      <c r="M48" s="18">
        <f t="shared" si="17"/>
        <v>40</v>
      </c>
      <c r="N48" s="14">
        <f t="shared" si="12"/>
        <v>0</v>
      </c>
      <c r="O48" s="20">
        <f t="shared" si="16"/>
        <v>20.333333333333332</v>
      </c>
      <c r="P48" s="14">
        <f t="shared" si="13"/>
        <v>45.18518518518519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6">
        <v>4</v>
      </c>
      <c r="C49" s="6">
        <v>9</v>
      </c>
      <c r="D49" s="5"/>
      <c r="E49" s="5"/>
      <c r="F49" s="5"/>
      <c r="G49" s="6">
        <v>11</v>
      </c>
      <c r="H49" s="5"/>
      <c r="I49" s="5"/>
      <c r="J49" s="18">
        <f t="shared" si="10"/>
        <v>13</v>
      </c>
      <c r="K49" s="18">
        <f t="shared" si="11"/>
        <v>11</v>
      </c>
      <c r="L49" s="18">
        <f t="shared" si="17"/>
        <v>34</v>
      </c>
      <c r="M49" s="18">
        <f t="shared" si="17"/>
        <v>51</v>
      </c>
      <c r="N49" s="14">
        <f t="shared" si="12"/>
        <v>8</v>
      </c>
      <c r="O49" s="20">
        <f t="shared" si="16"/>
        <v>28.333333333333332</v>
      </c>
      <c r="P49" s="14">
        <f t="shared" si="13"/>
        <v>62.96296296296297</v>
      </c>
      <c r="Q49" s="18">
        <f t="shared" si="14"/>
        <v>24</v>
      </c>
      <c r="R49" s="18">
        <f t="shared" si="15"/>
        <v>0</v>
      </c>
    </row>
    <row r="50" spans="1:18" ht="15">
      <c r="A50" s="22">
        <v>32618</v>
      </c>
      <c r="B50" s="5"/>
      <c r="C50" s="5"/>
      <c r="D50" s="5"/>
      <c r="E50" s="5"/>
      <c r="F50" s="5"/>
      <c r="G50" s="5"/>
      <c r="H50" s="5"/>
      <c r="I50" s="5"/>
      <c r="J50" s="18">
        <f t="shared" si="10"/>
        <v>0</v>
      </c>
      <c r="K50" s="18">
        <f t="shared" si="11"/>
        <v>0</v>
      </c>
      <c r="L50" s="18">
        <f t="shared" si="17"/>
        <v>34</v>
      </c>
      <c r="M50" s="18">
        <f t="shared" si="17"/>
        <v>51</v>
      </c>
      <c r="N50" s="14">
        <f t="shared" si="12"/>
        <v>0</v>
      </c>
      <c r="O50" s="20">
        <f t="shared" si="16"/>
        <v>28.333333333333332</v>
      </c>
      <c r="P50" s="14">
        <f t="shared" si="13"/>
        <v>62.96296296296297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5"/>
      <c r="C51" s="5"/>
      <c r="D51" s="5"/>
      <c r="E51" s="5"/>
      <c r="F51" s="5"/>
      <c r="G51" s="5"/>
      <c r="H51" s="5"/>
      <c r="I51" s="5"/>
      <c r="J51" s="18">
        <f t="shared" si="10"/>
        <v>0</v>
      </c>
      <c r="K51" s="18">
        <f t="shared" si="11"/>
        <v>0</v>
      </c>
      <c r="L51" s="18">
        <f t="shared" si="17"/>
        <v>34</v>
      </c>
      <c r="M51" s="18">
        <f t="shared" si="17"/>
        <v>51</v>
      </c>
      <c r="N51" s="14">
        <f t="shared" si="12"/>
        <v>0</v>
      </c>
      <c r="O51" s="20">
        <f t="shared" si="16"/>
        <v>28.333333333333332</v>
      </c>
      <c r="P51" s="14">
        <f t="shared" si="13"/>
        <v>62.96296296296297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6">
        <v>2</v>
      </c>
      <c r="C52" s="6">
        <v>5</v>
      </c>
      <c r="D52" s="5"/>
      <c r="E52" s="5"/>
      <c r="F52" s="6">
        <v>1</v>
      </c>
      <c r="G52" s="6">
        <v>3</v>
      </c>
      <c r="H52" s="6">
        <v>1</v>
      </c>
      <c r="I52" s="5"/>
      <c r="J52" s="18">
        <f t="shared" si="10"/>
        <v>7</v>
      </c>
      <c r="K52" s="18">
        <f t="shared" si="11"/>
        <v>3</v>
      </c>
      <c r="L52" s="18">
        <f t="shared" si="17"/>
        <v>41</v>
      </c>
      <c r="M52" s="18">
        <f t="shared" si="17"/>
        <v>54</v>
      </c>
      <c r="N52" s="14">
        <f t="shared" si="12"/>
        <v>3.333333333333333</v>
      </c>
      <c r="O52" s="20">
        <f t="shared" si="16"/>
        <v>31.666666666666664</v>
      </c>
      <c r="P52" s="14">
        <f t="shared" si="13"/>
        <v>70.37037037037038</v>
      </c>
      <c r="Q52" s="18">
        <f t="shared" si="14"/>
        <v>11</v>
      </c>
      <c r="R52" s="18">
        <f t="shared" si="15"/>
        <v>1</v>
      </c>
    </row>
    <row r="53" spans="1:19" ht="15">
      <c r="A53" s="22">
        <v>32621</v>
      </c>
      <c r="B53" s="5"/>
      <c r="C53" s="5"/>
      <c r="D53" s="5"/>
      <c r="E53" s="5"/>
      <c r="F53" s="5"/>
      <c r="G53" s="5"/>
      <c r="H53" s="5"/>
      <c r="I53" s="5"/>
      <c r="J53" s="18">
        <f t="shared" si="10"/>
        <v>0</v>
      </c>
      <c r="K53" s="18">
        <f t="shared" si="11"/>
        <v>0</v>
      </c>
      <c r="L53" s="18">
        <f t="shared" si="17"/>
        <v>41</v>
      </c>
      <c r="M53" s="18">
        <f t="shared" si="17"/>
        <v>54</v>
      </c>
      <c r="N53" s="14">
        <f t="shared" si="12"/>
        <v>0</v>
      </c>
      <c r="O53" s="20">
        <f t="shared" si="16"/>
        <v>31.666666666666664</v>
      </c>
      <c r="P53" s="14">
        <f t="shared" si="13"/>
        <v>70.37037037037038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5"/>
      <c r="C54" s="5"/>
      <c r="D54" s="5"/>
      <c r="E54" s="5"/>
      <c r="F54" s="5"/>
      <c r="G54" s="5"/>
      <c r="H54" s="5"/>
      <c r="I54" s="5"/>
      <c r="J54" s="18">
        <f t="shared" si="10"/>
        <v>0</v>
      </c>
      <c r="K54" s="18">
        <f t="shared" si="11"/>
        <v>0</v>
      </c>
      <c r="L54" s="18">
        <f t="shared" si="17"/>
        <v>41</v>
      </c>
      <c r="M54" s="18">
        <f t="shared" si="17"/>
        <v>54</v>
      </c>
      <c r="N54" s="14">
        <f t="shared" si="12"/>
        <v>0</v>
      </c>
      <c r="O54" s="20">
        <f t="shared" si="16"/>
        <v>31.666666666666664</v>
      </c>
      <c r="P54" s="14">
        <f t="shared" si="13"/>
        <v>70.37037037037038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5"/>
      <c r="C55" s="5"/>
      <c r="D55" s="5"/>
      <c r="E55" s="5"/>
      <c r="F55" s="5"/>
      <c r="G55" s="5"/>
      <c r="H55" s="5"/>
      <c r="I55" s="5"/>
      <c r="J55" s="18">
        <f t="shared" si="10"/>
        <v>0</v>
      </c>
      <c r="K55" s="18">
        <f t="shared" si="11"/>
        <v>0</v>
      </c>
      <c r="L55" s="18">
        <f t="shared" si="17"/>
        <v>41</v>
      </c>
      <c r="M55" s="18">
        <f t="shared" si="17"/>
        <v>54</v>
      </c>
      <c r="N55" s="14">
        <f t="shared" si="12"/>
        <v>0</v>
      </c>
      <c r="O55" s="20">
        <f t="shared" si="16"/>
        <v>31.666666666666664</v>
      </c>
      <c r="P55" s="14">
        <f t="shared" si="13"/>
        <v>70.37037037037038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6">
        <v>2</v>
      </c>
      <c r="C56" s="6">
        <v>6</v>
      </c>
      <c r="D56" s="5"/>
      <c r="E56" s="6">
        <v>1</v>
      </c>
      <c r="F56" s="5"/>
      <c r="G56" s="6">
        <v>7</v>
      </c>
      <c r="H56" s="6">
        <v>1</v>
      </c>
      <c r="I56" s="5"/>
      <c r="J56" s="18">
        <f t="shared" si="10"/>
        <v>7</v>
      </c>
      <c r="K56" s="18">
        <f t="shared" si="11"/>
        <v>6</v>
      </c>
      <c r="L56" s="18">
        <f t="shared" si="17"/>
        <v>48</v>
      </c>
      <c r="M56" s="18">
        <f t="shared" si="17"/>
        <v>60</v>
      </c>
      <c r="N56" s="14">
        <f t="shared" si="12"/>
        <v>4.333333333333333</v>
      </c>
      <c r="O56" s="20">
        <f t="shared" si="16"/>
        <v>36</v>
      </c>
      <c r="P56" s="14">
        <f t="shared" si="13"/>
        <v>80.00000000000001</v>
      </c>
      <c r="Q56" s="18">
        <f t="shared" si="14"/>
        <v>15</v>
      </c>
      <c r="R56" s="18">
        <f t="shared" si="15"/>
        <v>2</v>
      </c>
    </row>
    <row r="57" spans="1:18" ht="15">
      <c r="A57" s="22">
        <v>32625</v>
      </c>
      <c r="B57" s="5"/>
      <c r="C57" s="5"/>
      <c r="D57" s="5"/>
      <c r="E57" s="5"/>
      <c r="F57" s="5"/>
      <c r="G57" s="5"/>
      <c r="H57" s="5"/>
      <c r="I57" s="5"/>
      <c r="J57" s="18">
        <f t="shared" si="10"/>
        <v>0</v>
      </c>
      <c r="K57" s="18">
        <f t="shared" si="11"/>
        <v>0</v>
      </c>
      <c r="L57" s="18">
        <f t="shared" si="17"/>
        <v>48</v>
      </c>
      <c r="M57" s="18">
        <f t="shared" si="17"/>
        <v>60</v>
      </c>
      <c r="N57" s="14">
        <f t="shared" si="12"/>
        <v>0</v>
      </c>
      <c r="O57" s="20">
        <f t="shared" si="16"/>
        <v>36</v>
      </c>
      <c r="P57" s="14">
        <f t="shared" si="13"/>
        <v>80.00000000000001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5"/>
      <c r="C58" s="5"/>
      <c r="D58" s="5"/>
      <c r="E58" s="5"/>
      <c r="F58" s="5"/>
      <c r="G58" s="5"/>
      <c r="H58" s="5"/>
      <c r="I58" s="5"/>
      <c r="J58" s="18">
        <f t="shared" si="10"/>
        <v>0</v>
      </c>
      <c r="K58" s="18">
        <f t="shared" si="11"/>
        <v>0</v>
      </c>
      <c r="L58" s="18">
        <f t="shared" si="17"/>
        <v>48</v>
      </c>
      <c r="M58" s="18">
        <f t="shared" si="17"/>
        <v>60</v>
      </c>
      <c r="N58" s="14">
        <f t="shared" si="12"/>
        <v>0</v>
      </c>
      <c r="O58" s="20">
        <f t="shared" si="16"/>
        <v>36</v>
      </c>
      <c r="P58" s="14">
        <f t="shared" si="13"/>
        <v>80.00000000000001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5"/>
      <c r="C59" s="6">
        <v>3</v>
      </c>
      <c r="D59" s="6">
        <v>2</v>
      </c>
      <c r="E59" s="5"/>
      <c r="F59" s="5"/>
      <c r="G59" s="6">
        <v>8</v>
      </c>
      <c r="H59" s="6">
        <v>1</v>
      </c>
      <c r="I59" s="5"/>
      <c r="J59" s="18">
        <f t="shared" si="10"/>
        <v>1</v>
      </c>
      <c r="K59" s="18">
        <f t="shared" si="11"/>
        <v>7</v>
      </c>
      <c r="L59" s="18">
        <f t="shared" si="17"/>
        <v>49</v>
      </c>
      <c r="M59" s="18">
        <f t="shared" si="17"/>
        <v>67</v>
      </c>
      <c r="N59" s="14">
        <f t="shared" si="12"/>
        <v>2.6666666666666665</v>
      </c>
      <c r="O59" s="20">
        <f t="shared" si="16"/>
        <v>38.666666666666664</v>
      </c>
      <c r="P59" s="14">
        <f t="shared" si="13"/>
        <v>85.92592592592594</v>
      </c>
      <c r="Q59" s="18">
        <f t="shared" si="14"/>
        <v>11</v>
      </c>
      <c r="R59" s="18">
        <f t="shared" si="15"/>
        <v>3</v>
      </c>
    </row>
    <row r="60" spans="1:18" ht="15">
      <c r="A60" s="22">
        <v>32628</v>
      </c>
      <c r="B60" s="5"/>
      <c r="C60" s="5"/>
      <c r="D60" s="5"/>
      <c r="E60" s="5"/>
      <c r="F60" s="5"/>
      <c r="G60" s="5"/>
      <c r="H60" s="5"/>
      <c r="I60" s="5"/>
      <c r="J60" s="18">
        <f t="shared" si="10"/>
        <v>0</v>
      </c>
      <c r="K60" s="18">
        <f t="shared" si="11"/>
        <v>0</v>
      </c>
      <c r="L60" s="18">
        <f t="shared" si="17"/>
        <v>49</v>
      </c>
      <c r="M60" s="18">
        <f t="shared" si="17"/>
        <v>67</v>
      </c>
      <c r="N60" s="14">
        <f t="shared" si="12"/>
        <v>0</v>
      </c>
      <c r="O60" s="20">
        <f t="shared" si="16"/>
        <v>38.666666666666664</v>
      </c>
      <c r="P60" s="14">
        <f t="shared" si="13"/>
        <v>85.92592592592594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5"/>
      <c r="C61" s="5"/>
      <c r="D61" s="5"/>
      <c r="E61" s="5"/>
      <c r="F61" s="5"/>
      <c r="G61" s="5"/>
      <c r="H61" s="5"/>
      <c r="I61" s="5"/>
      <c r="J61" s="18">
        <f t="shared" si="10"/>
        <v>0</v>
      </c>
      <c r="K61" s="18">
        <f t="shared" si="11"/>
        <v>0</v>
      </c>
      <c r="L61" s="18">
        <f t="shared" si="17"/>
        <v>49</v>
      </c>
      <c r="M61" s="18">
        <f t="shared" si="17"/>
        <v>67</v>
      </c>
      <c r="N61" s="14">
        <f t="shared" si="12"/>
        <v>0</v>
      </c>
      <c r="O61" s="20">
        <f t="shared" si="16"/>
        <v>38.666666666666664</v>
      </c>
      <c r="P61" s="14">
        <f t="shared" si="13"/>
        <v>85.92592592592594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5"/>
      <c r="C62" s="6">
        <v>5</v>
      </c>
      <c r="D62" s="6">
        <v>2</v>
      </c>
      <c r="E62" s="6">
        <v>1</v>
      </c>
      <c r="F62" s="6">
        <v>1</v>
      </c>
      <c r="G62" s="6">
        <v>7</v>
      </c>
      <c r="H62" s="5"/>
      <c r="I62" s="5"/>
      <c r="J62" s="18">
        <f t="shared" si="10"/>
        <v>2</v>
      </c>
      <c r="K62" s="18">
        <f t="shared" si="11"/>
        <v>8</v>
      </c>
      <c r="L62" s="18">
        <f t="shared" si="17"/>
        <v>51</v>
      </c>
      <c r="M62" s="18">
        <f t="shared" si="17"/>
        <v>75</v>
      </c>
      <c r="N62" s="14">
        <f t="shared" si="12"/>
        <v>3.333333333333333</v>
      </c>
      <c r="O62" s="20">
        <f t="shared" si="16"/>
        <v>42</v>
      </c>
      <c r="P62" s="14">
        <f t="shared" si="13"/>
        <v>93.33333333333334</v>
      </c>
      <c r="Q62" s="18">
        <f t="shared" si="14"/>
        <v>13</v>
      </c>
      <c r="R62" s="18">
        <f t="shared" si="15"/>
        <v>3</v>
      </c>
    </row>
    <row r="63" spans="1:18" ht="15">
      <c r="A63" s="22">
        <v>32631</v>
      </c>
      <c r="B63" s="5"/>
      <c r="C63" s="5"/>
      <c r="D63" s="5"/>
      <c r="E63" s="5"/>
      <c r="F63" s="5"/>
      <c r="G63" s="5"/>
      <c r="H63" s="5"/>
      <c r="I63" s="5"/>
      <c r="J63" s="18">
        <f t="shared" si="10"/>
        <v>0</v>
      </c>
      <c r="K63" s="18">
        <f t="shared" si="11"/>
        <v>0</v>
      </c>
      <c r="L63" s="18">
        <f t="shared" si="17"/>
        <v>51</v>
      </c>
      <c r="M63" s="18">
        <f t="shared" si="17"/>
        <v>75</v>
      </c>
      <c r="N63" s="14">
        <f t="shared" si="12"/>
        <v>0</v>
      </c>
      <c r="O63" s="20">
        <f t="shared" si="16"/>
        <v>42</v>
      </c>
      <c r="P63" s="14">
        <f t="shared" si="13"/>
        <v>93.33333333333334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5"/>
      <c r="C64" s="5"/>
      <c r="D64" s="5"/>
      <c r="E64" s="5"/>
      <c r="F64" s="5"/>
      <c r="G64" s="5"/>
      <c r="H64" s="5"/>
      <c r="I64" s="5"/>
      <c r="J64" s="18">
        <f t="shared" si="10"/>
        <v>0</v>
      </c>
      <c r="K64" s="18">
        <f t="shared" si="11"/>
        <v>0</v>
      </c>
      <c r="L64" s="18">
        <f t="shared" si="17"/>
        <v>51</v>
      </c>
      <c r="M64" s="18">
        <f t="shared" si="17"/>
        <v>75</v>
      </c>
      <c r="N64" s="14">
        <f t="shared" si="12"/>
        <v>0</v>
      </c>
      <c r="O64" s="20">
        <f t="shared" si="16"/>
        <v>42</v>
      </c>
      <c r="P64" s="14">
        <f t="shared" si="13"/>
        <v>93.33333333333334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5"/>
      <c r="C65" s="5"/>
      <c r="D65" s="5"/>
      <c r="E65" s="5"/>
      <c r="F65" s="5"/>
      <c r="G65" s="5"/>
      <c r="H65" s="5"/>
      <c r="I65" s="5"/>
      <c r="J65" s="18">
        <f t="shared" si="10"/>
        <v>0</v>
      </c>
      <c r="K65" s="18">
        <f t="shared" si="11"/>
        <v>0</v>
      </c>
      <c r="L65" s="18">
        <f aca="true" t="shared" si="18" ref="L65:M84">L64+J65</f>
        <v>51</v>
      </c>
      <c r="M65" s="18">
        <f t="shared" si="18"/>
        <v>75</v>
      </c>
      <c r="N65" s="14">
        <f t="shared" si="12"/>
        <v>0</v>
      </c>
      <c r="O65" s="20">
        <f t="shared" si="16"/>
        <v>42</v>
      </c>
      <c r="P65" s="14">
        <f t="shared" si="13"/>
        <v>93.33333333333334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6">
        <v>1</v>
      </c>
      <c r="C66" s="6">
        <v>1</v>
      </c>
      <c r="D66" s="6">
        <v>1</v>
      </c>
      <c r="E66" s="6">
        <v>2</v>
      </c>
      <c r="F66" s="5"/>
      <c r="G66" s="6">
        <v>7</v>
      </c>
      <c r="H66" s="5"/>
      <c r="I66" s="5"/>
      <c r="J66" s="18">
        <f t="shared" si="10"/>
        <v>-1</v>
      </c>
      <c r="K66" s="18">
        <f t="shared" si="11"/>
        <v>7</v>
      </c>
      <c r="L66" s="18">
        <f t="shared" si="18"/>
        <v>50</v>
      </c>
      <c r="M66" s="18">
        <f t="shared" si="18"/>
        <v>82</v>
      </c>
      <c r="N66" s="14">
        <f t="shared" si="12"/>
        <v>2</v>
      </c>
      <c r="O66" s="20">
        <f t="shared" si="16"/>
        <v>44</v>
      </c>
      <c r="P66" s="14">
        <f t="shared" si="13"/>
        <v>97.7777777777778</v>
      </c>
      <c r="Q66" s="18">
        <f t="shared" si="14"/>
        <v>9</v>
      </c>
      <c r="R66" s="18">
        <f t="shared" si="15"/>
        <v>3</v>
      </c>
    </row>
    <row r="67" spans="1:19" ht="15">
      <c r="A67" s="22">
        <v>32635</v>
      </c>
      <c r="B67" s="5"/>
      <c r="C67" s="5"/>
      <c r="D67" s="5"/>
      <c r="E67" s="5"/>
      <c r="F67" s="5"/>
      <c r="G67" s="5"/>
      <c r="H67" s="5"/>
      <c r="I67" s="5"/>
      <c r="J67" s="18">
        <f t="shared" si="10"/>
        <v>0</v>
      </c>
      <c r="K67" s="18">
        <f t="shared" si="11"/>
        <v>0</v>
      </c>
      <c r="L67" s="18">
        <f t="shared" si="18"/>
        <v>50</v>
      </c>
      <c r="M67" s="18">
        <f t="shared" si="18"/>
        <v>82</v>
      </c>
      <c r="N67" s="14">
        <f t="shared" si="12"/>
        <v>0</v>
      </c>
      <c r="O67" s="20">
        <f t="shared" si="16"/>
        <v>44</v>
      </c>
      <c r="P67" s="14">
        <f t="shared" si="13"/>
        <v>97.7777777777778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5"/>
      <c r="C68" s="5"/>
      <c r="D68" s="5"/>
      <c r="E68" s="5"/>
      <c r="F68" s="5"/>
      <c r="G68" s="5"/>
      <c r="H68" s="5"/>
      <c r="I68" s="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50</v>
      </c>
      <c r="M68" s="18">
        <f t="shared" si="18"/>
        <v>82</v>
      </c>
      <c r="N68" s="14">
        <f aca="true" t="shared" si="21" ref="N68:N94">(+J68+K68)*($J$96/($J$96+$K$96))</f>
        <v>0</v>
      </c>
      <c r="O68" s="20">
        <f t="shared" si="16"/>
        <v>44</v>
      </c>
      <c r="P68" s="14">
        <f aca="true" t="shared" si="22" ref="P68:P94">O68*100/$N$96</f>
        <v>97.7777777777778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5"/>
      <c r="C69" s="5"/>
      <c r="D69" s="5"/>
      <c r="E69" s="5"/>
      <c r="F69" s="5"/>
      <c r="G69" s="5"/>
      <c r="H69" s="5"/>
      <c r="I69" s="5"/>
      <c r="J69" s="18">
        <f t="shared" si="19"/>
        <v>0</v>
      </c>
      <c r="K69" s="18">
        <f t="shared" si="20"/>
        <v>0</v>
      </c>
      <c r="L69" s="18">
        <f t="shared" si="18"/>
        <v>50</v>
      </c>
      <c r="M69" s="18">
        <f t="shared" si="18"/>
        <v>82</v>
      </c>
      <c r="N69" s="14">
        <f t="shared" si="21"/>
        <v>0</v>
      </c>
      <c r="O69" s="20">
        <f aca="true" t="shared" si="25" ref="O69:O94">O68+N69</f>
        <v>44</v>
      </c>
      <c r="P69" s="14">
        <f t="shared" si="22"/>
        <v>97.7777777777778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6">
        <v>2</v>
      </c>
      <c r="C70" s="6">
        <v>1</v>
      </c>
      <c r="D70" s="6">
        <v>1</v>
      </c>
      <c r="E70" s="6">
        <v>1</v>
      </c>
      <c r="F70" s="5"/>
      <c r="G70" s="6">
        <v>4</v>
      </c>
      <c r="H70" s="5"/>
      <c r="I70" s="5"/>
      <c r="J70" s="18">
        <f t="shared" si="19"/>
        <v>1</v>
      </c>
      <c r="K70" s="18">
        <f t="shared" si="20"/>
        <v>4</v>
      </c>
      <c r="L70" s="18">
        <f t="shared" si="18"/>
        <v>51</v>
      </c>
      <c r="M70" s="18">
        <f t="shared" si="18"/>
        <v>86</v>
      </c>
      <c r="N70" s="14">
        <f t="shared" si="21"/>
        <v>1.6666666666666665</v>
      </c>
      <c r="O70" s="20">
        <f t="shared" si="25"/>
        <v>45.666666666666664</v>
      </c>
      <c r="P70" s="14">
        <f t="shared" si="22"/>
        <v>101.48148148148148</v>
      </c>
      <c r="Q70" s="18">
        <f t="shared" si="23"/>
        <v>7</v>
      </c>
      <c r="R70" s="18">
        <f t="shared" si="24"/>
        <v>2</v>
      </c>
    </row>
    <row r="71" spans="1:18" ht="15">
      <c r="A71" s="22">
        <v>32639</v>
      </c>
      <c r="B71" s="5"/>
      <c r="C71" s="5"/>
      <c r="D71" s="5"/>
      <c r="E71" s="5"/>
      <c r="F71" s="5"/>
      <c r="G71" s="5"/>
      <c r="H71" s="5"/>
      <c r="I71" s="5"/>
      <c r="J71" s="18">
        <f t="shared" si="19"/>
        <v>0</v>
      </c>
      <c r="K71" s="18">
        <f t="shared" si="20"/>
        <v>0</v>
      </c>
      <c r="L71" s="18">
        <f t="shared" si="18"/>
        <v>51</v>
      </c>
      <c r="M71" s="18">
        <f t="shared" si="18"/>
        <v>86</v>
      </c>
      <c r="N71" s="14">
        <f t="shared" si="21"/>
        <v>0</v>
      </c>
      <c r="O71" s="20">
        <f t="shared" si="25"/>
        <v>45.666666666666664</v>
      </c>
      <c r="P71" s="14">
        <f t="shared" si="22"/>
        <v>101.48148148148148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5"/>
      <c r="C72" s="5"/>
      <c r="D72" s="5"/>
      <c r="E72" s="5"/>
      <c r="F72" s="5"/>
      <c r="G72" s="5"/>
      <c r="H72" s="5"/>
      <c r="I72" s="5"/>
      <c r="J72" s="18">
        <f t="shared" si="19"/>
        <v>0</v>
      </c>
      <c r="K72" s="18">
        <f t="shared" si="20"/>
        <v>0</v>
      </c>
      <c r="L72" s="18">
        <f t="shared" si="18"/>
        <v>51</v>
      </c>
      <c r="M72" s="18">
        <f t="shared" si="18"/>
        <v>86</v>
      </c>
      <c r="N72" s="14">
        <f t="shared" si="21"/>
        <v>0</v>
      </c>
      <c r="O72" s="20">
        <f t="shared" si="25"/>
        <v>45.666666666666664</v>
      </c>
      <c r="P72" s="14">
        <f t="shared" si="22"/>
        <v>101.48148148148148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6">
        <v>1</v>
      </c>
      <c r="C73" s="6">
        <v>1</v>
      </c>
      <c r="D73" s="6">
        <v>3</v>
      </c>
      <c r="E73" s="5"/>
      <c r="F73" s="6">
        <v>1</v>
      </c>
      <c r="G73" s="5"/>
      <c r="H73" s="5"/>
      <c r="I73" s="5"/>
      <c r="J73" s="18">
        <f t="shared" si="19"/>
        <v>-1</v>
      </c>
      <c r="K73" s="18">
        <f t="shared" si="20"/>
        <v>1</v>
      </c>
      <c r="L73" s="18">
        <f t="shared" si="18"/>
        <v>50</v>
      </c>
      <c r="M73" s="18">
        <f t="shared" si="18"/>
        <v>87</v>
      </c>
      <c r="N73" s="14">
        <f t="shared" si="21"/>
        <v>0</v>
      </c>
      <c r="O73" s="20">
        <f t="shared" si="25"/>
        <v>45.666666666666664</v>
      </c>
      <c r="P73" s="14">
        <f t="shared" si="22"/>
        <v>101.48148148148148</v>
      </c>
      <c r="Q73" s="18">
        <f t="shared" si="23"/>
        <v>3</v>
      </c>
      <c r="R73" s="18">
        <f t="shared" si="24"/>
        <v>3</v>
      </c>
    </row>
    <row r="74" spans="1:18" ht="15">
      <c r="A74" s="22">
        <v>32642</v>
      </c>
      <c r="B74" s="5"/>
      <c r="C74" s="5"/>
      <c r="D74" s="5"/>
      <c r="E74" s="5"/>
      <c r="F74" s="5"/>
      <c r="G74" s="5"/>
      <c r="H74" s="5"/>
      <c r="I74" s="5"/>
      <c r="J74" s="18">
        <f t="shared" si="19"/>
        <v>0</v>
      </c>
      <c r="K74" s="18">
        <f t="shared" si="20"/>
        <v>0</v>
      </c>
      <c r="L74" s="18">
        <f t="shared" si="18"/>
        <v>50</v>
      </c>
      <c r="M74" s="18">
        <f t="shared" si="18"/>
        <v>87</v>
      </c>
      <c r="N74" s="14">
        <f t="shared" si="21"/>
        <v>0</v>
      </c>
      <c r="O74" s="20">
        <f t="shared" si="25"/>
        <v>45.666666666666664</v>
      </c>
      <c r="P74" s="14">
        <f t="shared" si="22"/>
        <v>101.48148148148148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5"/>
      <c r="C75" s="5"/>
      <c r="D75" s="5"/>
      <c r="E75" s="5"/>
      <c r="F75" s="5"/>
      <c r="G75" s="5"/>
      <c r="H75" s="5"/>
      <c r="I75" s="5"/>
      <c r="J75" s="18">
        <f t="shared" si="19"/>
        <v>0</v>
      </c>
      <c r="K75" s="18">
        <f t="shared" si="20"/>
        <v>0</v>
      </c>
      <c r="L75" s="18">
        <f t="shared" si="18"/>
        <v>50</v>
      </c>
      <c r="M75" s="18">
        <f t="shared" si="18"/>
        <v>87</v>
      </c>
      <c r="N75" s="14">
        <f t="shared" si="21"/>
        <v>0</v>
      </c>
      <c r="O75" s="20">
        <f t="shared" si="25"/>
        <v>45.666666666666664</v>
      </c>
      <c r="P75" s="14">
        <f t="shared" si="22"/>
        <v>101.48148148148148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5"/>
      <c r="C76" s="5"/>
      <c r="D76" s="5"/>
      <c r="E76" s="5"/>
      <c r="F76" s="5"/>
      <c r="G76" s="5"/>
      <c r="H76" s="5"/>
      <c r="I76" s="5"/>
      <c r="J76" s="18">
        <f t="shared" si="19"/>
        <v>0</v>
      </c>
      <c r="K76" s="18">
        <f t="shared" si="20"/>
        <v>0</v>
      </c>
      <c r="L76" s="18">
        <f t="shared" si="18"/>
        <v>50</v>
      </c>
      <c r="M76" s="18">
        <f t="shared" si="18"/>
        <v>87</v>
      </c>
      <c r="N76" s="14">
        <f t="shared" si="21"/>
        <v>0</v>
      </c>
      <c r="O76" s="20">
        <f t="shared" si="25"/>
        <v>45.666666666666664</v>
      </c>
      <c r="P76" s="14">
        <f t="shared" si="22"/>
        <v>101.48148148148148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5"/>
      <c r="C77" s="5"/>
      <c r="D77" s="5"/>
      <c r="E77" s="5"/>
      <c r="F77" s="5"/>
      <c r="G77" s="5"/>
      <c r="H77" s="5"/>
      <c r="I77" s="5"/>
      <c r="J77" s="18">
        <f t="shared" si="19"/>
        <v>0</v>
      </c>
      <c r="K77" s="18">
        <f t="shared" si="20"/>
        <v>0</v>
      </c>
      <c r="L77" s="18">
        <f t="shared" si="18"/>
        <v>50</v>
      </c>
      <c r="M77" s="18">
        <f t="shared" si="18"/>
        <v>87</v>
      </c>
      <c r="N77" s="14">
        <f t="shared" si="21"/>
        <v>0</v>
      </c>
      <c r="O77" s="20">
        <f t="shared" si="25"/>
        <v>45.666666666666664</v>
      </c>
      <c r="P77" s="14">
        <f t="shared" si="22"/>
        <v>101.48148148148148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5"/>
      <c r="C78" s="5"/>
      <c r="D78" s="5"/>
      <c r="E78" s="5"/>
      <c r="F78" s="5"/>
      <c r="G78" s="5"/>
      <c r="H78" s="5"/>
      <c r="I78" s="5"/>
      <c r="J78" s="18">
        <f t="shared" si="19"/>
        <v>0</v>
      </c>
      <c r="K78" s="18">
        <f t="shared" si="20"/>
        <v>0</v>
      </c>
      <c r="L78" s="18">
        <f t="shared" si="18"/>
        <v>50</v>
      </c>
      <c r="M78" s="18">
        <f t="shared" si="18"/>
        <v>87</v>
      </c>
      <c r="N78" s="14">
        <f t="shared" si="21"/>
        <v>0</v>
      </c>
      <c r="O78" s="20">
        <f t="shared" si="25"/>
        <v>45.666666666666664</v>
      </c>
      <c r="P78" s="14">
        <f t="shared" si="22"/>
        <v>101.48148148148148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5"/>
      <c r="C79" s="5"/>
      <c r="D79" s="5"/>
      <c r="E79" s="5"/>
      <c r="F79" s="5"/>
      <c r="G79" s="5"/>
      <c r="H79" s="5"/>
      <c r="I79" s="5"/>
      <c r="J79" s="18">
        <f t="shared" si="19"/>
        <v>0</v>
      </c>
      <c r="K79" s="18">
        <f t="shared" si="20"/>
        <v>0</v>
      </c>
      <c r="L79" s="18">
        <f t="shared" si="18"/>
        <v>50</v>
      </c>
      <c r="M79" s="18">
        <f t="shared" si="18"/>
        <v>87</v>
      </c>
      <c r="N79" s="14">
        <f t="shared" si="21"/>
        <v>0</v>
      </c>
      <c r="O79" s="20">
        <f t="shared" si="25"/>
        <v>45.666666666666664</v>
      </c>
      <c r="P79" s="14">
        <f t="shared" si="22"/>
        <v>101.48148148148148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6">
        <v>1</v>
      </c>
      <c r="C80" s="5"/>
      <c r="D80" s="6">
        <v>3</v>
      </c>
      <c r="E80" s="6">
        <v>3</v>
      </c>
      <c r="F80" s="5"/>
      <c r="G80" s="6">
        <v>4</v>
      </c>
      <c r="H80" s="5"/>
      <c r="I80" s="5"/>
      <c r="J80" s="18">
        <f t="shared" si="19"/>
        <v>-5</v>
      </c>
      <c r="K80" s="18">
        <f t="shared" si="20"/>
        <v>4</v>
      </c>
      <c r="L80" s="18">
        <f t="shared" si="18"/>
        <v>45</v>
      </c>
      <c r="M80" s="18">
        <f t="shared" si="18"/>
        <v>91</v>
      </c>
      <c r="N80" s="14">
        <f t="shared" si="21"/>
        <v>-0.3333333333333333</v>
      </c>
      <c r="O80" s="20">
        <f t="shared" si="25"/>
        <v>45.33333333333333</v>
      </c>
      <c r="P80" s="14">
        <f t="shared" si="22"/>
        <v>100.74074074074075</v>
      </c>
      <c r="Q80" s="18">
        <f t="shared" si="23"/>
        <v>5</v>
      </c>
      <c r="R80" s="18">
        <f t="shared" si="24"/>
        <v>6</v>
      </c>
    </row>
    <row r="81" spans="1:19" ht="15">
      <c r="A81" s="22">
        <v>32649</v>
      </c>
      <c r="B81" s="5"/>
      <c r="C81" s="5"/>
      <c r="D81" s="5"/>
      <c r="E81" s="5"/>
      <c r="F81" s="5"/>
      <c r="G81" s="5"/>
      <c r="H81" s="5"/>
      <c r="I81" s="5"/>
      <c r="J81" s="18">
        <f t="shared" si="19"/>
        <v>0</v>
      </c>
      <c r="K81" s="18">
        <f t="shared" si="20"/>
        <v>0</v>
      </c>
      <c r="L81" s="18">
        <f t="shared" si="18"/>
        <v>45</v>
      </c>
      <c r="M81" s="18">
        <f t="shared" si="18"/>
        <v>91</v>
      </c>
      <c r="N81" s="14">
        <f t="shared" si="21"/>
        <v>0</v>
      </c>
      <c r="O81" s="20">
        <f t="shared" si="25"/>
        <v>45.33333333333333</v>
      </c>
      <c r="P81" s="14">
        <f t="shared" si="22"/>
        <v>100.74074074074075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5"/>
      <c r="C82" s="5"/>
      <c r="D82" s="5"/>
      <c r="E82" s="5"/>
      <c r="F82" s="5"/>
      <c r="G82" s="5"/>
      <c r="H82" s="5"/>
      <c r="I82" s="5"/>
      <c r="J82" s="18">
        <f t="shared" si="19"/>
        <v>0</v>
      </c>
      <c r="K82" s="18">
        <f t="shared" si="20"/>
        <v>0</v>
      </c>
      <c r="L82" s="18">
        <f t="shared" si="18"/>
        <v>45</v>
      </c>
      <c r="M82" s="18">
        <f t="shared" si="18"/>
        <v>91</v>
      </c>
      <c r="N82" s="14">
        <f t="shared" si="21"/>
        <v>0</v>
      </c>
      <c r="O82" s="20">
        <f t="shared" si="25"/>
        <v>45.33333333333333</v>
      </c>
      <c r="P82" s="14">
        <f t="shared" si="22"/>
        <v>100.74074074074075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5"/>
      <c r="C83" s="5"/>
      <c r="D83" s="5"/>
      <c r="E83" s="5"/>
      <c r="F83" s="5"/>
      <c r="G83" s="5"/>
      <c r="H83" s="5"/>
      <c r="I83" s="5"/>
      <c r="J83" s="18">
        <f t="shared" si="19"/>
        <v>0</v>
      </c>
      <c r="K83" s="18">
        <f t="shared" si="20"/>
        <v>0</v>
      </c>
      <c r="L83" s="18">
        <f t="shared" si="18"/>
        <v>45</v>
      </c>
      <c r="M83" s="18">
        <f t="shared" si="18"/>
        <v>91</v>
      </c>
      <c r="N83" s="14">
        <f t="shared" si="21"/>
        <v>0</v>
      </c>
      <c r="O83" s="20">
        <f t="shared" si="25"/>
        <v>45.33333333333333</v>
      </c>
      <c r="P83" s="14">
        <f t="shared" si="22"/>
        <v>100.74074074074075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5"/>
      <c r="C84" s="5"/>
      <c r="D84" s="5"/>
      <c r="E84" s="5"/>
      <c r="F84" s="5"/>
      <c r="G84" s="5"/>
      <c r="H84" s="6">
        <v>1</v>
      </c>
      <c r="I84" s="5"/>
      <c r="J84" s="18">
        <f t="shared" si="19"/>
        <v>0</v>
      </c>
      <c r="K84" s="18">
        <f t="shared" si="20"/>
        <v>-1</v>
      </c>
      <c r="L84" s="18">
        <f t="shared" si="18"/>
        <v>45</v>
      </c>
      <c r="M84" s="18">
        <f t="shared" si="18"/>
        <v>90</v>
      </c>
      <c r="N84" s="14">
        <f t="shared" si="21"/>
        <v>-0.3333333333333333</v>
      </c>
      <c r="O84" s="20">
        <f t="shared" si="25"/>
        <v>44.99999999999999</v>
      </c>
      <c r="P84" s="14">
        <f t="shared" si="22"/>
        <v>100</v>
      </c>
      <c r="Q84" s="18">
        <f t="shared" si="23"/>
        <v>0</v>
      </c>
      <c r="R84" s="18">
        <f t="shared" si="24"/>
        <v>1</v>
      </c>
    </row>
    <row r="85" spans="1:18" ht="15">
      <c r="A85" s="22">
        <v>32653</v>
      </c>
      <c r="B85" s="5"/>
      <c r="C85" s="5"/>
      <c r="D85" s="5"/>
      <c r="E85" s="5"/>
      <c r="F85" s="5"/>
      <c r="G85" s="5"/>
      <c r="H85" s="5"/>
      <c r="I85" s="5"/>
      <c r="J85" s="18">
        <f t="shared" si="19"/>
        <v>0</v>
      </c>
      <c r="K85" s="18">
        <f t="shared" si="20"/>
        <v>0</v>
      </c>
      <c r="L85" s="18">
        <f aca="true" t="shared" si="26" ref="L85:M94">L84+J85</f>
        <v>45</v>
      </c>
      <c r="M85" s="18">
        <f t="shared" si="26"/>
        <v>90</v>
      </c>
      <c r="N85" s="14">
        <f t="shared" si="21"/>
        <v>0</v>
      </c>
      <c r="O85" s="20">
        <f t="shared" si="25"/>
        <v>44.99999999999999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5"/>
      <c r="C86" s="5"/>
      <c r="D86" s="5"/>
      <c r="E86" s="5"/>
      <c r="F86" s="5"/>
      <c r="G86" s="5"/>
      <c r="H86" s="5"/>
      <c r="I86" s="5"/>
      <c r="J86" s="18">
        <f t="shared" si="19"/>
        <v>0</v>
      </c>
      <c r="K86" s="18">
        <f t="shared" si="20"/>
        <v>0</v>
      </c>
      <c r="L86" s="18">
        <f t="shared" si="26"/>
        <v>45</v>
      </c>
      <c r="M86" s="18">
        <f t="shared" si="26"/>
        <v>90</v>
      </c>
      <c r="N86" s="14">
        <f t="shared" si="21"/>
        <v>0</v>
      </c>
      <c r="O86" s="20">
        <f t="shared" si="25"/>
        <v>44.99999999999999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5"/>
      <c r="C87" s="5"/>
      <c r="D87" s="5"/>
      <c r="E87" s="5"/>
      <c r="F87" s="5"/>
      <c r="G87" s="5"/>
      <c r="H87" s="5"/>
      <c r="I87" s="5"/>
      <c r="J87" s="18">
        <f t="shared" si="19"/>
        <v>0</v>
      </c>
      <c r="K87" s="18">
        <f t="shared" si="20"/>
        <v>0</v>
      </c>
      <c r="L87" s="18">
        <f t="shared" si="26"/>
        <v>45</v>
      </c>
      <c r="M87" s="18">
        <f t="shared" si="26"/>
        <v>90</v>
      </c>
      <c r="N87" s="14">
        <f t="shared" si="21"/>
        <v>0</v>
      </c>
      <c r="O87" s="20">
        <f t="shared" si="25"/>
        <v>44.99999999999999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5"/>
      <c r="C88" s="5"/>
      <c r="D88" s="5"/>
      <c r="E88" s="5"/>
      <c r="F88" s="5"/>
      <c r="G88" s="5"/>
      <c r="H88" s="5"/>
      <c r="I88" s="5"/>
      <c r="J88" s="18">
        <f t="shared" si="19"/>
        <v>0</v>
      </c>
      <c r="K88" s="18">
        <f t="shared" si="20"/>
        <v>0</v>
      </c>
      <c r="L88" s="18">
        <f t="shared" si="26"/>
        <v>45</v>
      </c>
      <c r="M88" s="18">
        <f t="shared" si="26"/>
        <v>90</v>
      </c>
      <c r="N88" s="14">
        <f t="shared" si="21"/>
        <v>0</v>
      </c>
      <c r="O88" s="20">
        <f t="shared" si="25"/>
        <v>44.99999999999999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5"/>
      <c r="C89" s="5"/>
      <c r="D89" s="5"/>
      <c r="E89" s="5"/>
      <c r="F89" s="5"/>
      <c r="G89" s="5"/>
      <c r="H89" s="5"/>
      <c r="I89" s="5"/>
      <c r="J89" s="18">
        <f t="shared" si="19"/>
        <v>0</v>
      </c>
      <c r="K89" s="18">
        <f t="shared" si="20"/>
        <v>0</v>
      </c>
      <c r="L89" s="18">
        <f t="shared" si="26"/>
        <v>45</v>
      </c>
      <c r="M89" s="18">
        <f t="shared" si="26"/>
        <v>90</v>
      </c>
      <c r="N89" s="14">
        <f t="shared" si="21"/>
        <v>0</v>
      </c>
      <c r="O89" s="20">
        <f t="shared" si="25"/>
        <v>44.99999999999999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5"/>
      <c r="C90" s="5"/>
      <c r="D90" s="5"/>
      <c r="E90" s="5"/>
      <c r="F90" s="5"/>
      <c r="G90" s="5"/>
      <c r="H90" s="5"/>
      <c r="I90" s="5"/>
      <c r="J90" s="18">
        <f t="shared" si="19"/>
        <v>0</v>
      </c>
      <c r="K90" s="18">
        <f t="shared" si="20"/>
        <v>0</v>
      </c>
      <c r="L90" s="18">
        <f t="shared" si="26"/>
        <v>45</v>
      </c>
      <c r="M90" s="18">
        <f t="shared" si="26"/>
        <v>90</v>
      </c>
      <c r="N90" s="14">
        <f t="shared" si="21"/>
        <v>0</v>
      </c>
      <c r="O90" s="20">
        <f t="shared" si="25"/>
        <v>44.99999999999999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5"/>
      <c r="C91" s="5"/>
      <c r="D91" s="5"/>
      <c r="E91" s="5"/>
      <c r="F91" s="5"/>
      <c r="G91" s="5"/>
      <c r="H91" s="5"/>
      <c r="I91" s="5"/>
      <c r="J91" s="18">
        <f t="shared" si="19"/>
        <v>0</v>
      </c>
      <c r="K91" s="18">
        <f t="shared" si="20"/>
        <v>0</v>
      </c>
      <c r="L91" s="18">
        <f t="shared" si="26"/>
        <v>45</v>
      </c>
      <c r="M91" s="18">
        <f t="shared" si="26"/>
        <v>90</v>
      </c>
      <c r="N91" s="14">
        <f t="shared" si="21"/>
        <v>0</v>
      </c>
      <c r="O91" s="20">
        <f t="shared" si="25"/>
        <v>44.99999999999999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5"/>
      <c r="C92" s="5"/>
      <c r="D92" s="5"/>
      <c r="E92" s="5"/>
      <c r="F92" s="5"/>
      <c r="G92" s="5"/>
      <c r="H92" s="5"/>
      <c r="I92" s="5"/>
      <c r="J92" s="18">
        <f t="shared" si="19"/>
        <v>0</v>
      </c>
      <c r="K92" s="18">
        <f t="shared" si="20"/>
        <v>0</v>
      </c>
      <c r="L92" s="18">
        <f t="shared" si="26"/>
        <v>45</v>
      </c>
      <c r="M92" s="18">
        <f t="shared" si="26"/>
        <v>90</v>
      </c>
      <c r="N92" s="14">
        <f t="shared" si="21"/>
        <v>0</v>
      </c>
      <c r="O92" s="20">
        <f t="shared" si="25"/>
        <v>44.99999999999999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5"/>
      <c r="C93" s="5"/>
      <c r="D93" s="5"/>
      <c r="E93" s="5"/>
      <c r="F93" s="5"/>
      <c r="G93" s="5"/>
      <c r="H93" s="5"/>
      <c r="I93" s="5"/>
      <c r="J93" s="18">
        <f t="shared" si="19"/>
        <v>0</v>
      </c>
      <c r="K93" s="18">
        <f t="shared" si="20"/>
        <v>0</v>
      </c>
      <c r="L93" s="18">
        <f t="shared" si="26"/>
        <v>45</v>
      </c>
      <c r="M93" s="18">
        <f t="shared" si="26"/>
        <v>90</v>
      </c>
      <c r="N93" s="14">
        <f t="shared" si="21"/>
        <v>0</v>
      </c>
      <c r="O93" s="20">
        <f t="shared" si="25"/>
        <v>44.99999999999999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5"/>
      <c r="C94" s="5"/>
      <c r="D94" s="5"/>
      <c r="E94" s="5"/>
      <c r="F94" s="5"/>
      <c r="G94" s="5"/>
      <c r="H94" s="5"/>
      <c r="I94" s="5"/>
      <c r="J94" s="18">
        <f t="shared" si="19"/>
        <v>0</v>
      </c>
      <c r="K94" s="18">
        <f t="shared" si="20"/>
        <v>0</v>
      </c>
      <c r="L94" s="18">
        <f t="shared" si="26"/>
        <v>45</v>
      </c>
      <c r="M94" s="18">
        <f t="shared" si="26"/>
        <v>90</v>
      </c>
      <c r="N94" s="14">
        <f t="shared" si="21"/>
        <v>0</v>
      </c>
      <c r="O94" s="20">
        <f t="shared" si="25"/>
        <v>44.99999999999999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15</v>
      </c>
      <c r="C96" s="18">
        <f t="shared" si="27"/>
        <v>57</v>
      </c>
      <c r="D96" s="18">
        <f t="shared" si="27"/>
        <v>17</v>
      </c>
      <c r="E96" s="18">
        <f t="shared" si="27"/>
        <v>10</v>
      </c>
      <c r="F96" s="18">
        <f t="shared" si="27"/>
        <v>6</v>
      </c>
      <c r="G96" s="18">
        <f t="shared" si="27"/>
        <v>89</v>
      </c>
      <c r="H96" s="18">
        <f t="shared" si="27"/>
        <v>5</v>
      </c>
      <c r="I96" s="18">
        <f t="shared" si="27"/>
        <v>0</v>
      </c>
      <c r="J96" s="18">
        <f t="shared" si="27"/>
        <v>45</v>
      </c>
      <c r="K96" s="18">
        <f t="shared" si="27"/>
        <v>90</v>
      </c>
      <c r="L96" s="18"/>
      <c r="M96" s="18"/>
      <c r="N96" s="18">
        <f>SUM(N4:N94)</f>
        <v>44.99999999999999</v>
      </c>
      <c r="O96" s="18"/>
      <c r="P96" s="18"/>
      <c r="Q96" s="18">
        <f>SUM(Q4:Q94)</f>
        <v>167</v>
      </c>
      <c r="R96" s="18">
        <f>SUM(R4:R94)</f>
        <v>32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3">
      <selection activeCell="T4" sqref="T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63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845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691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4.384949348769899</v>
      </c>
      <c r="AA4" s="14">
        <f aca="true" t="shared" si="6" ref="AA4:AA16">Z4*100/$Z$17</f>
        <v>1.4471780028943557</v>
      </c>
      <c r="AB4" s="20">
        <f>SUM(Q4:Q10)+SUM(R4:R10)</f>
        <v>12</v>
      </c>
      <c r="AC4" s="20">
        <f>100*SUM(Q4:Q10)/AB4</f>
        <v>91.66666666666667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77</v>
      </c>
      <c r="W5" s="13"/>
      <c r="X5" s="13"/>
      <c r="Y5" s="23" t="s">
        <v>39</v>
      </c>
      <c r="Z5" s="20">
        <f>SUM(N11:N17)</f>
        <v>18.416787264833577</v>
      </c>
      <c r="AA5" s="14">
        <f t="shared" si="6"/>
        <v>6.078147612156295</v>
      </c>
      <c r="AB5" s="20">
        <f>SUM(Q11:Q17)+SUM(R11:R17)</f>
        <v>42</v>
      </c>
      <c r="AC5" s="20">
        <f>100*SUM(Q11:Q17)/AB5</f>
        <v>100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768</v>
      </c>
      <c r="W6" s="13"/>
      <c r="X6" s="23" t="s">
        <v>41</v>
      </c>
      <c r="Z6" s="20">
        <f>SUM(N18:N24)</f>
        <v>49.98842257597684</v>
      </c>
      <c r="AA6" s="14">
        <f t="shared" si="6"/>
        <v>16.497829232995652</v>
      </c>
      <c r="AB6" s="20">
        <f>SUM(Q18:Q24)+SUM(R18:R24)</f>
        <v>130</v>
      </c>
      <c r="AC6" s="20">
        <f>100*SUM(Q18:Q24)/AB6</f>
        <v>93.84615384615384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90.88757396449704</v>
      </c>
      <c r="W7" s="13"/>
      <c r="Y7" s="23" t="s">
        <v>43</v>
      </c>
      <c r="Z7" s="20">
        <f>SUM(N25:N31)</f>
        <v>70.59768451519537</v>
      </c>
      <c r="AA7" s="14">
        <f t="shared" si="6"/>
        <v>23.299565846599126</v>
      </c>
      <c r="AB7" s="20">
        <f>SUM(Q25:Q31)+SUM(R25:R31)</f>
        <v>171</v>
      </c>
      <c r="AC7" s="20">
        <f>100*SUM(Q25:Q31)/AB7</f>
        <v>97.07602339181287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34.6410998552822</v>
      </c>
      <c r="AA8" s="14">
        <f t="shared" si="6"/>
        <v>11.432706222865411</v>
      </c>
      <c r="AB8" s="20">
        <f>SUM(Q32:Q38)+SUM(R32:R38)</f>
        <v>81</v>
      </c>
      <c r="AC8" s="20">
        <f>100*SUM(Q32:Q38)/AB8</f>
        <v>98.76543209876543</v>
      </c>
    </row>
    <row r="9" spans="1:29" ht="15">
      <c r="A9" s="22">
        <v>32577</v>
      </c>
      <c r="B9" s="2"/>
      <c r="C9" s="2">
        <v>1</v>
      </c>
      <c r="D9" s="2"/>
      <c r="E9" s="2"/>
      <c r="F9" s="2">
        <v>1</v>
      </c>
      <c r="G9" s="2">
        <v>2</v>
      </c>
      <c r="H9" s="2"/>
      <c r="I9" s="2">
        <v>1</v>
      </c>
      <c r="J9" s="18">
        <f t="shared" si="0"/>
        <v>1</v>
      </c>
      <c r="K9" s="18">
        <f t="shared" si="1"/>
        <v>2</v>
      </c>
      <c r="L9" s="18">
        <f t="shared" si="7"/>
        <v>1</v>
      </c>
      <c r="M9" s="18">
        <f t="shared" si="7"/>
        <v>2</v>
      </c>
      <c r="N9" s="14">
        <f t="shared" si="2"/>
        <v>1.3154848046309695</v>
      </c>
      <c r="O9" s="20">
        <f t="shared" si="8"/>
        <v>1.3154848046309695</v>
      </c>
      <c r="P9" s="14">
        <f t="shared" si="3"/>
        <v>0.4341534008683068</v>
      </c>
      <c r="Q9" s="18">
        <f t="shared" si="4"/>
        <v>4</v>
      </c>
      <c r="R9" s="18">
        <f t="shared" si="5"/>
        <v>1</v>
      </c>
      <c r="T9" s="17" t="s">
        <v>45</v>
      </c>
      <c r="V9" s="14"/>
      <c r="W9" s="13"/>
      <c r="Y9" s="23" t="s">
        <v>46</v>
      </c>
      <c r="Z9" s="20">
        <f>SUM(N39:N45)</f>
        <v>28.50217076700434</v>
      </c>
      <c r="AA9" s="14">
        <f t="shared" si="6"/>
        <v>9.406657018813313</v>
      </c>
      <c r="AB9" s="20">
        <f>SUM(Q39:Q45)+SUM(R39:R45)</f>
        <v>71</v>
      </c>
      <c r="AC9" s="20">
        <f>100*SUM(Q39:Q45)/AB9</f>
        <v>95.77464788732394</v>
      </c>
    </row>
    <row r="10" spans="1:29" ht="15">
      <c r="A10" s="22">
        <v>32578</v>
      </c>
      <c r="B10" s="2"/>
      <c r="C10" s="2">
        <v>3</v>
      </c>
      <c r="D10" s="2"/>
      <c r="E10" s="2"/>
      <c r="F10" s="2"/>
      <c r="G10" s="2">
        <v>4</v>
      </c>
      <c r="H10" s="2"/>
      <c r="I10" s="2"/>
      <c r="J10" s="18">
        <f t="shared" si="0"/>
        <v>3</v>
      </c>
      <c r="K10" s="18">
        <f t="shared" si="1"/>
        <v>4</v>
      </c>
      <c r="L10" s="18">
        <f t="shared" si="7"/>
        <v>4</v>
      </c>
      <c r="M10" s="18">
        <f t="shared" si="7"/>
        <v>6</v>
      </c>
      <c r="N10" s="14">
        <f t="shared" si="2"/>
        <v>3.069464544138929</v>
      </c>
      <c r="O10" s="20">
        <f t="shared" si="8"/>
        <v>4.384949348769899</v>
      </c>
      <c r="P10" s="14">
        <f t="shared" si="3"/>
        <v>1.447178002894356</v>
      </c>
      <c r="Q10" s="18">
        <f t="shared" si="4"/>
        <v>7</v>
      </c>
      <c r="R10" s="18">
        <f t="shared" si="5"/>
        <v>0</v>
      </c>
      <c r="U10" s="17" t="s">
        <v>4</v>
      </c>
      <c r="V10" s="14">
        <f>100*(+C96/(B96+C96))</f>
        <v>83.70786516853933</v>
      </c>
      <c r="W10" s="13"/>
      <c r="X10" s="25" t="s">
        <v>47</v>
      </c>
      <c r="Z10" s="20">
        <f>SUM(N46:N52)</f>
        <v>26.748191027496382</v>
      </c>
      <c r="AA10" s="14">
        <f t="shared" si="6"/>
        <v>8.82778581765557</v>
      </c>
      <c r="AB10" s="20">
        <f>SUM(Q46:Q52)+SUM(R46:R52)</f>
        <v>79</v>
      </c>
      <c r="AC10" s="20">
        <f>100*SUM(Q46:Q52)/AB10</f>
        <v>88.60759493670886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4</v>
      </c>
      <c r="M11" s="18">
        <f t="shared" si="7"/>
        <v>6</v>
      </c>
      <c r="N11" s="14">
        <f t="shared" si="2"/>
        <v>0</v>
      </c>
      <c r="O11" s="20">
        <f t="shared" si="8"/>
        <v>4.384949348769899</v>
      </c>
      <c r="P11" s="14">
        <f t="shared" si="3"/>
        <v>1.447178002894356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90.0485436893204</v>
      </c>
      <c r="W11" s="13"/>
      <c r="Y11" s="25" t="s">
        <v>48</v>
      </c>
      <c r="Z11" s="20">
        <f>SUM(N53:N59)</f>
        <v>23.67872648335745</v>
      </c>
      <c r="AA11" s="14">
        <f t="shared" si="6"/>
        <v>7.81476121562952</v>
      </c>
      <c r="AB11" s="20">
        <f>SUM(Q53:Q59)+SUM(R53:R59)</f>
        <v>64</v>
      </c>
      <c r="AC11" s="20">
        <f>100*SUM(Q53:Q59)/AB11</f>
        <v>92.1875</v>
      </c>
    </row>
    <row r="12" spans="1:29" ht="15">
      <c r="A12" s="22">
        <v>32580</v>
      </c>
      <c r="B12" s="2">
        <v>1</v>
      </c>
      <c r="C12" s="4">
        <v>3</v>
      </c>
      <c r="D12" s="2"/>
      <c r="E12" s="2"/>
      <c r="F12" s="2"/>
      <c r="G12" s="2">
        <v>6</v>
      </c>
      <c r="H12" s="2"/>
      <c r="I12" s="2"/>
      <c r="J12" s="18">
        <f t="shared" si="0"/>
        <v>4</v>
      </c>
      <c r="K12" s="18">
        <f t="shared" si="1"/>
        <v>6</v>
      </c>
      <c r="L12" s="18">
        <f t="shared" si="7"/>
        <v>8</v>
      </c>
      <c r="M12" s="18">
        <f t="shared" si="7"/>
        <v>12</v>
      </c>
      <c r="N12" s="14">
        <f t="shared" si="2"/>
        <v>4.384949348769899</v>
      </c>
      <c r="O12" s="20">
        <f t="shared" si="8"/>
        <v>8.769898697539798</v>
      </c>
      <c r="P12" s="14">
        <f t="shared" si="3"/>
        <v>2.894356005788712</v>
      </c>
      <c r="Q12" s="18">
        <f t="shared" si="4"/>
        <v>10</v>
      </c>
      <c r="R12" s="18">
        <f t="shared" si="5"/>
        <v>0</v>
      </c>
      <c r="U12" s="17" t="s">
        <v>49</v>
      </c>
      <c r="V12" s="14">
        <f>100*((G96+C96)/(B96+C96+F96+G96))</f>
        <v>87.109375</v>
      </c>
      <c r="W12" s="13"/>
      <c r="X12" s="25" t="s">
        <v>50</v>
      </c>
      <c r="Z12" s="20">
        <f>SUM(N60:N66)</f>
        <v>33.76410998552822</v>
      </c>
      <c r="AA12" s="14">
        <f t="shared" si="6"/>
        <v>11.14327062228654</v>
      </c>
      <c r="AB12" s="20">
        <f>SUM(Q60:Q66)+SUM(R60:R66)</f>
        <v>103</v>
      </c>
      <c r="AC12" s="20">
        <f>100*SUM(Q60:Q66)/AB12</f>
        <v>87.37864077669903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8</v>
      </c>
      <c r="M13" s="18">
        <f t="shared" si="7"/>
        <v>12</v>
      </c>
      <c r="N13" s="14">
        <f t="shared" si="2"/>
        <v>0</v>
      </c>
      <c r="O13" s="20">
        <f t="shared" si="8"/>
        <v>8.769898697539798</v>
      </c>
      <c r="P13" s="14">
        <f t="shared" si="3"/>
        <v>2.894356005788712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8.331403762662807</v>
      </c>
      <c r="AA13" s="14">
        <f t="shared" si="6"/>
        <v>2.749638205499276</v>
      </c>
      <c r="AB13" s="20">
        <f>SUM(Q67:Q73)+SUM(R67:R73)</f>
        <v>53</v>
      </c>
      <c r="AC13" s="20">
        <f>100*SUM(Q67:Q73)/AB13</f>
        <v>67.9245283018868</v>
      </c>
    </row>
    <row r="14" spans="1:29" ht="15">
      <c r="A14" s="22">
        <v>32582</v>
      </c>
      <c r="B14" s="2"/>
      <c r="C14" s="2">
        <v>4</v>
      </c>
      <c r="D14" s="2"/>
      <c r="E14" s="2"/>
      <c r="F14" s="2">
        <v>2</v>
      </c>
      <c r="G14" s="2">
        <v>9</v>
      </c>
      <c r="H14" s="2"/>
      <c r="I14" s="2"/>
      <c r="J14" s="18">
        <f t="shared" si="0"/>
        <v>4</v>
      </c>
      <c r="K14" s="18">
        <f t="shared" si="1"/>
        <v>11</v>
      </c>
      <c r="L14" s="18">
        <f t="shared" si="7"/>
        <v>12</v>
      </c>
      <c r="M14" s="18">
        <f t="shared" si="7"/>
        <v>23</v>
      </c>
      <c r="N14" s="14">
        <f t="shared" si="2"/>
        <v>6.577424023154848</v>
      </c>
      <c r="O14" s="20">
        <f t="shared" si="8"/>
        <v>15.347322720694645</v>
      </c>
      <c r="P14" s="14">
        <f t="shared" si="3"/>
        <v>5.065123010130246</v>
      </c>
      <c r="Q14" s="18">
        <f t="shared" si="4"/>
        <v>15</v>
      </c>
      <c r="R14" s="18">
        <f t="shared" si="5"/>
        <v>0</v>
      </c>
      <c r="T14" s="17"/>
      <c r="W14" s="13"/>
      <c r="X14" s="25" t="s">
        <v>52</v>
      </c>
      <c r="Z14" s="20">
        <f>SUM(N74:N80)</f>
        <v>4.8234442836468885</v>
      </c>
      <c r="AA14" s="14">
        <f t="shared" si="6"/>
        <v>1.5918958031837913</v>
      </c>
      <c r="AB14" s="20">
        <f>SUM(Q74:Q80)+SUM(R74:R80)</f>
        <v>25</v>
      </c>
      <c r="AC14" s="20">
        <f>100*SUM(Q74:Q80)/AB14</f>
        <v>72</v>
      </c>
    </row>
    <row r="15" spans="1:29" ht="15">
      <c r="A15" s="22">
        <v>32583</v>
      </c>
      <c r="B15" s="2">
        <v>2</v>
      </c>
      <c r="C15" s="2">
        <v>5</v>
      </c>
      <c r="D15" s="2"/>
      <c r="E15" s="2"/>
      <c r="F15" s="2"/>
      <c r="G15" s="2">
        <v>6</v>
      </c>
      <c r="H15" s="2"/>
      <c r="I15" s="2"/>
      <c r="J15" s="18">
        <f t="shared" si="0"/>
        <v>7</v>
      </c>
      <c r="K15" s="18">
        <f t="shared" si="1"/>
        <v>6</v>
      </c>
      <c r="L15" s="18">
        <f t="shared" si="7"/>
        <v>19</v>
      </c>
      <c r="M15" s="18">
        <f t="shared" si="7"/>
        <v>29</v>
      </c>
      <c r="N15" s="14">
        <f t="shared" si="2"/>
        <v>5.7004341534008685</v>
      </c>
      <c r="O15" s="20">
        <f t="shared" si="8"/>
        <v>21.047756874095512</v>
      </c>
      <c r="P15" s="14">
        <f t="shared" si="3"/>
        <v>6.9464544138929085</v>
      </c>
      <c r="Q15" s="18">
        <f t="shared" si="4"/>
        <v>13</v>
      </c>
      <c r="R15" s="18">
        <f t="shared" si="5"/>
        <v>0</v>
      </c>
      <c r="T15" s="17"/>
      <c r="W15" s="13"/>
      <c r="Y15" s="25" t="s">
        <v>53</v>
      </c>
      <c r="Z15" s="20">
        <f>SUM(N81:N87)</f>
        <v>-0.4384949348769899</v>
      </c>
      <c r="AA15" s="14">
        <f t="shared" si="6"/>
        <v>-0.14471780028943557</v>
      </c>
      <c r="AB15" s="20">
        <f>SUM(Q81:Q87)+SUM(R81:R87)</f>
        <v>9</v>
      </c>
      <c r="AC15" s="20">
        <f>100*SUM(Q81:Q87)/AB15</f>
        <v>44.44444444444444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19</v>
      </c>
      <c r="M16" s="18">
        <f t="shared" si="7"/>
        <v>29</v>
      </c>
      <c r="N16" s="14">
        <f t="shared" si="2"/>
        <v>0</v>
      </c>
      <c r="O16" s="20">
        <f t="shared" si="8"/>
        <v>21.047756874095512</v>
      </c>
      <c r="P16" s="14">
        <f t="shared" si="3"/>
        <v>6.9464544138929085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-0.4384949348769899</v>
      </c>
      <c r="AA16" s="14">
        <f t="shared" si="6"/>
        <v>-0.14471780028943557</v>
      </c>
      <c r="AB16" s="20">
        <f>SUM(Q88:Q94)+SUM(R88:R94)</f>
        <v>5</v>
      </c>
      <c r="AC16" s="20">
        <f>100*SUM(Q88:Q94)/AB16</f>
        <v>40</v>
      </c>
    </row>
    <row r="17" spans="1:29" ht="15">
      <c r="A17" s="22">
        <v>32585</v>
      </c>
      <c r="B17" s="4">
        <v>1</v>
      </c>
      <c r="C17" s="4">
        <v>1</v>
      </c>
      <c r="D17" s="4"/>
      <c r="E17" s="4"/>
      <c r="F17" s="4"/>
      <c r="G17" s="4">
        <v>2</v>
      </c>
      <c r="H17" s="2"/>
      <c r="I17" s="2"/>
      <c r="J17" s="18">
        <f t="shared" si="0"/>
        <v>2</v>
      </c>
      <c r="K17" s="18">
        <f t="shared" si="1"/>
        <v>2</v>
      </c>
      <c r="L17" s="18">
        <f t="shared" si="7"/>
        <v>21</v>
      </c>
      <c r="M17" s="18">
        <f t="shared" si="7"/>
        <v>31</v>
      </c>
      <c r="N17" s="14">
        <f t="shared" si="2"/>
        <v>1.7539797395079595</v>
      </c>
      <c r="O17" s="20">
        <f t="shared" si="8"/>
        <v>22.80173661360347</v>
      </c>
      <c r="P17" s="14">
        <f t="shared" si="3"/>
        <v>7.52532561505065</v>
      </c>
      <c r="Q17" s="18">
        <f t="shared" si="4"/>
        <v>4</v>
      </c>
      <c r="R17" s="18">
        <f t="shared" si="5"/>
        <v>0</v>
      </c>
      <c r="T17" s="17"/>
      <c r="X17" s="13"/>
      <c r="Y17" s="17" t="s">
        <v>55</v>
      </c>
      <c r="Z17" s="18">
        <f>SUM(Z4:Z16)</f>
        <v>303.00000000000006</v>
      </c>
      <c r="AA17" s="18">
        <f>SUM(AA4:AA16)</f>
        <v>99.99999999999996</v>
      </c>
      <c r="AB17" s="18">
        <f>SUM(AB4:AB16)</f>
        <v>845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21</v>
      </c>
      <c r="M18" s="18">
        <f t="shared" si="7"/>
        <v>31</v>
      </c>
      <c r="N18" s="14">
        <f t="shared" si="2"/>
        <v>0</v>
      </c>
      <c r="O18" s="20">
        <f t="shared" si="8"/>
        <v>22.80173661360347</v>
      </c>
      <c r="P18" s="14">
        <f t="shared" si="3"/>
        <v>7.52532561505065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>
        <v>1</v>
      </c>
      <c r="C19" s="4">
        <v>7</v>
      </c>
      <c r="D19" s="4">
        <v>1</v>
      </c>
      <c r="E19" s="4"/>
      <c r="F19" s="2"/>
      <c r="G19" s="4">
        <v>4</v>
      </c>
      <c r="H19" s="2"/>
      <c r="I19" s="2"/>
      <c r="J19" s="18">
        <f t="shared" si="0"/>
        <v>7</v>
      </c>
      <c r="K19" s="18">
        <f t="shared" si="1"/>
        <v>4</v>
      </c>
      <c r="L19" s="18">
        <f t="shared" si="7"/>
        <v>28</v>
      </c>
      <c r="M19" s="18">
        <f t="shared" si="7"/>
        <v>35</v>
      </c>
      <c r="N19" s="14">
        <f t="shared" si="2"/>
        <v>4.8234442836468885</v>
      </c>
      <c r="O19" s="20">
        <f t="shared" si="8"/>
        <v>27.62518089725036</v>
      </c>
      <c r="P19" s="14">
        <f t="shared" si="3"/>
        <v>9.117221418234443</v>
      </c>
      <c r="Q19" s="18">
        <f t="shared" si="4"/>
        <v>12</v>
      </c>
      <c r="R19" s="18">
        <f t="shared" si="5"/>
        <v>1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28</v>
      </c>
      <c r="M20" s="18">
        <f t="shared" si="7"/>
        <v>35</v>
      </c>
      <c r="N20" s="14">
        <f t="shared" si="2"/>
        <v>0</v>
      </c>
      <c r="O20" s="20">
        <f t="shared" si="8"/>
        <v>27.62518089725036</v>
      </c>
      <c r="P20" s="14">
        <f t="shared" si="3"/>
        <v>9.117221418234443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>
        <v>1</v>
      </c>
      <c r="C21" s="2">
        <v>7</v>
      </c>
      <c r="D21" s="2"/>
      <c r="E21" s="2"/>
      <c r="F21" s="2">
        <v>1</v>
      </c>
      <c r="G21" s="2">
        <v>19</v>
      </c>
      <c r="H21" s="2"/>
      <c r="I21" s="2">
        <v>1</v>
      </c>
      <c r="J21" s="18">
        <f t="shared" si="0"/>
        <v>8</v>
      </c>
      <c r="K21" s="18">
        <f t="shared" si="1"/>
        <v>19</v>
      </c>
      <c r="L21" s="18">
        <f t="shared" si="7"/>
        <v>36</v>
      </c>
      <c r="M21" s="18">
        <f t="shared" si="7"/>
        <v>54</v>
      </c>
      <c r="N21" s="14">
        <f t="shared" si="2"/>
        <v>11.839363241678727</v>
      </c>
      <c r="O21" s="20">
        <f t="shared" si="8"/>
        <v>39.464544138929085</v>
      </c>
      <c r="P21" s="14">
        <f t="shared" si="3"/>
        <v>13.024602026049203</v>
      </c>
      <c r="Q21" s="18">
        <f t="shared" si="4"/>
        <v>28</v>
      </c>
      <c r="R21" s="18">
        <f t="shared" si="5"/>
        <v>1</v>
      </c>
      <c r="T21" s="17"/>
      <c r="X21" s="13"/>
      <c r="Y21" s="13"/>
    </row>
    <row r="22" spans="1:25" ht="15">
      <c r="A22" s="22">
        <v>32590</v>
      </c>
      <c r="B22" s="2">
        <v>1</v>
      </c>
      <c r="C22" s="4">
        <v>15</v>
      </c>
      <c r="D22" s="2"/>
      <c r="E22" s="2">
        <v>2</v>
      </c>
      <c r="F22" s="4">
        <v>1</v>
      </c>
      <c r="G22" s="4">
        <v>10</v>
      </c>
      <c r="H22" s="2"/>
      <c r="I22" s="2">
        <v>1</v>
      </c>
      <c r="J22" s="18">
        <f t="shared" si="0"/>
        <v>14</v>
      </c>
      <c r="K22" s="18">
        <f t="shared" si="1"/>
        <v>10</v>
      </c>
      <c r="L22" s="18">
        <f t="shared" si="7"/>
        <v>50</v>
      </c>
      <c r="M22" s="18">
        <f t="shared" si="7"/>
        <v>64</v>
      </c>
      <c r="N22" s="14">
        <f t="shared" si="2"/>
        <v>10.523878437047756</v>
      </c>
      <c r="O22" s="20">
        <f t="shared" si="8"/>
        <v>49.98842257597684</v>
      </c>
      <c r="P22" s="14">
        <f t="shared" si="3"/>
        <v>16.497829232995656</v>
      </c>
      <c r="Q22" s="18">
        <f t="shared" si="4"/>
        <v>27</v>
      </c>
      <c r="R22" s="18">
        <f t="shared" si="5"/>
        <v>3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50</v>
      </c>
      <c r="M23" s="18">
        <f t="shared" si="7"/>
        <v>64</v>
      </c>
      <c r="N23" s="14">
        <f t="shared" si="2"/>
        <v>0</v>
      </c>
      <c r="O23" s="20">
        <f t="shared" si="8"/>
        <v>49.98842257597684</v>
      </c>
      <c r="P23" s="14">
        <f t="shared" si="3"/>
        <v>16.497829232995656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>
        <v>1</v>
      </c>
      <c r="C24" s="4">
        <v>25</v>
      </c>
      <c r="D24" s="2">
        <v>1</v>
      </c>
      <c r="E24" s="4">
        <v>2</v>
      </c>
      <c r="F24" s="2">
        <v>2</v>
      </c>
      <c r="G24" s="4">
        <v>27</v>
      </c>
      <c r="H24" s="2"/>
      <c r="I24" s="2"/>
      <c r="J24" s="18">
        <f t="shared" si="0"/>
        <v>23</v>
      </c>
      <c r="K24" s="18">
        <f t="shared" si="1"/>
        <v>29</v>
      </c>
      <c r="L24" s="18">
        <f t="shared" si="7"/>
        <v>73</v>
      </c>
      <c r="M24" s="18">
        <f t="shared" si="7"/>
        <v>93</v>
      </c>
      <c r="N24" s="14">
        <f t="shared" si="2"/>
        <v>22.801736613603474</v>
      </c>
      <c r="O24" s="20">
        <f t="shared" si="8"/>
        <v>72.79015918958032</v>
      </c>
      <c r="P24" s="14">
        <f t="shared" si="3"/>
        <v>24.02315484804631</v>
      </c>
      <c r="Q24" s="18">
        <f t="shared" si="4"/>
        <v>55</v>
      </c>
      <c r="R24" s="18">
        <f t="shared" si="5"/>
        <v>3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73</v>
      </c>
      <c r="M25" s="18">
        <f t="shared" si="9"/>
        <v>93</v>
      </c>
      <c r="N25" s="14">
        <f t="shared" si="2"/>
        <v>0</v>
      </c>
      <c r="O25" s="20">
        <f t="shared" si="8"/>
        <v>72.79015918958032</v>
      </c>
      <c r="P25" s="14">
        <f t="shared" si="3"/>
        <v>24.02315484804631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>
        <v>3</v>
      </c>
      <c r="C26" s="4">
        <v>12</v>
      </c>
      <c r="D26" s="4"/>
      <c r="E26" s="4"/>
      <c r="F26" s="4">
        <v>1</v>
      </c>
      <c r="G26" s="4">
        <v>24</v>
      </c>
      <c r="H26" s="2"/>
      <c r="I26" s="2"/>
      <c r="J26" s="18">
        <f t="shared" si="0"/>
        <v>15</v>
      </c>
      <c r="K26" s="18">
        <f t="shared" si="1"/>
        <v>25</v>
      </c>
      <c r="L26" s="18">
        <f t="shared" si="9"/>
        <v>88</v>
      </c>
      <c r="M26" s="18">
        <f t="shared" si="9"/>
        <v>118</v>
      </c>
      <c r="N26" s="14">
        <f t="shared" si="2"/>
        <v>17.539797395079596</v>
      </c>
      <c r="O26" s="20">
        <f t="shared" si="8"/>
        <v>90.32995658465993</v>
      </c>
      <c r="P26" s="14">
        <f t="shared" si="3"/>
        <v>29.811866859623738</v>
      </c>
      <c r="Q26" s="18">
        <f t="shared" si="4"/>
        <v>40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88</v>
      </c>
      <c r="M27" s="18">
        <f t="shared" si="9"/>
        <v>118</v>
      </c>
      <c r="N27" s="14">
        <f t="shared" si="2"/>
        <v>0</v>
      </c>
      <c r="O27" s="20">
        <f t="shared" si="8"/>
        <v>90.32995658465993</v>
      </c>
      <c r="P27" s="14">
        <f t="shared" si="3"/>
        <v>29.811866859623738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>
        <v>7</v>
      </c>
      <c r="C28" s="4">
        <v>22</v>
      </c>
      <c r="D28" s="4"/>
      <c r="E28" s="4"/>
      <c r="F28" s="4">
        <v>5</v>
      </c>
      <c r="G28" s="4">
        <v>33</v>
      </c>
      <c r="H28" s="4"/>
      <c r="I28" s="2"/>
      <c r="J28" s="18">
        <f t="shared" si="0"/>
        <v>29</v>
      </c>
      <c r="K28" s="18">
        <f t="shared" si="1"/>
        <v>38</v>
      </c>
      <c r="L28" s="18">
        <f t="shared" si="9"/>
        <v>117</v>
      </c>
      <c r="M28" s="18">
        <f t="shared" si="9"/>
        <v>156</v>
      </c>
      <c r="N28" s="14">
        <f t="shared" si="2"/>
        <v>29.37916063675832</v>
      </c>
      <c r="O28" s="20">
        <f t="shared" si="8"/>
        <v>119.70911722141824</v>
      </c>
      <c r="P28" s="14">
        <f t="shared" si="3"/>
        <v>39.507959479015916</v>
      </c>
      <c r="Q28" s="18">
        <f t="shared" si="4"/>
        <v>67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117</v>
      </c>
      <c r="M29" s="18">
        <f t="shared" si="9"/>
        <v>156</v>
      </c>
      <c r="N29" s="14">
        <f t="shared" si="2"/>
        <v>0</v>
      </c>
      <c r="O29" s="20">
        <f t="shared" si="8"/>
        <v>119.70911722141824</v>
      </c>
      <c r="P29" s="14">
        <f t="shared" si="3"/>
        <v>39.507959479015916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>
        <v>1</v>
      </c>
      <c r="C30" s="2">
        <v>7</v>
      </c>
      <c r="D30" s="2">
        <v>1</v>
      </c>
      <c r="E30" s="2"/>
      <c r="F30" s="2"/>
      <c r="G30" s="2">
        <v>13</v>
      </c>
      <c r="H30" s="2"/>
      <c r="I30" s="2"/>
      <c r="J30" s="18">
        <f t="shared" si="0"/>
        <v>7</v>
      </c>
      <c r="K30" s="18">
        <f t="shared" si="1"/>
        <v>13</v>
      </c>
      <c r="L30" s="18">
        <f t="shared" si="9"/>
        <v>124</v>
      </c>
      <c r="M30" s="18">
        <f t="shared" si="9"/>
        <v>169</v>
      </c>
      <c r="N30" s="14">
        <f t="shared" si="2"/>
        <v>8.769898697539798</v>
      </c>
      <c r="O30" s="20">
        <f t="shared" si="8"/>
        <v>128.47901591895803</v>
      </c>
      <c r="P30" s="14">
        <f t="shared" si="3"/>
        <v>42.40231548480463</v>
      </c>
      <c r="Q30" s="18">
        <f t="shared" si="4"/>
        <v>21</v>
      </c>
      <c r="R30" s="18">
        <f t="shared" si="5"/>
        <v>1</v>
      </c>
      <c r="T30" s="17"/>
    </row>
    <row r="31" spans="1:20" ht="15">
      <c r="A31" s="22">
        <v>32599</v>
      </c>
      <c r="B31" s="4"/>
      <c r="C31" s="4">
        <v>16</v>
      </c>
      <c r="D31" s="4">
        <v>1</v>
      </c>
      <c r="E31" s="2">
        <v>1</v>
      </c>
      <c r="F31" s="4">
        <v>2</v>
      </c>
      <c r="G31" s="4">
        <v>20</v>
      </c>
      <c r="H31" s="2">
        <v>1</v>
      </c>
      <c r="I31" s="4">
        <v>1</v>
      </c>
      <c r="J31" s="18">
        <f t="shared" si="0"/>
        <v>14</v>
      </c>
      <c r="K31" s="18">
        <f t="shared" si="1"/>
        <v>20</v>
      </c>
      <c r="L31" s="18">
        <f t="shared" si="9"/>
        <v>138</v>
      </c>
      <c r="M31" s="18">
        <f t="shared" si="9"/>
        <v>189</v>
      </c>
      <c r="N31" s="14">
        <f t="shared" si="2"/>
        <v>14.908827785817655</v>
      </c>
      <c r="O31" s="20">
        <f t="shared" si="8"/>
        <v>143.3878437047757</v>
      </c>
      <c r="P31" s="14">
        <f t="shared" si="3"/>
        <v>47.32272069464545</v>
      </c>
      <c r="Q31" s="18">
        <f t="shared" si="4"/>
        <v>38</v>
      </c>
      <c r="R31" s="18">
        <f t="shared" si="5"/>
        <v>4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138</v>
      </c>
      <c r="M32" s="18">
        <f t="shared" si="9"/>
        <v>189</v>
      </c>
      <c r="N32" s="14">
        <f t="shared" si="2"/>
        <v>0</v>
      </c>
      <c r="O32" s="20">
        <f t="shared" si="8"/>
        <v>143.3878437047757</v>
      </c>
      <c r="P32" s="14">
        <f t="shared" si="3"/>
        <v>47.32272069464545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>
        <v>2</v>
      </c>
      <c r="C33" s="2">
        <v>5</v>
      </c>
      <c r="D33" s="2"/>
      <c r="E33" s="2"/>
      <c r="F33" s="2">
        <v>1</v>
      </c>
      <c r="G33" s="2"/>
      <c r="H33" s="2"/>
      <c r="I33" s="2"/>
      <c r="J33" s="18">
        <f t="shared" si="0"/>
        <v>7</v>
      </c>
      <c r="K33" s="18">
        <f t="shared" si="1"/>
        <v>1</v>
      </c>
      <c r="L33" s="18">
        <f t="shared" si="9"/>
        <v>145</v>
      </c>
      <c r="M33" s="18">
        <f t="shared" si="9"/>
        <v>190</v>
      </c>
      <c r="N33" s="14">
        <f t="shared" si="2"/>
        <v>3.507959479015919</v>
      </c>
      <c r="O33" s="20">
        <f t="shared" si="8"/>
        <v>146.8958031837916</v>
      </c>
      <c r="P33" s="14">
        <f t="shared" si="3"/>
        <v>48.480463096960925</v>
      </c>
      <c r="Q33" s="18">
        <f t="shared" si="4"/>
        <v>8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145</v>
      </c>
      <c r="M34" s="18">
        <f t="shared" si="9"/>
        <v>190</v>
      </c>
      <c r="N34" s="14">
        <f t="shared" si="2"/>
        <v>0</v>
      </c>
      <c r="O34" s="20">
        <f t="shared" si="8"/>
        <v>146.8958031837916</v>
      </c>
      <c r="P34" s="14">
        <f t="shared" si="3"/>
        <v>48.480463096960925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>
        <v>3</v>
      </c>
      <c r="C35" s="2">
        <v>10</v>
      </c>
      <c r="D35" s="2"/>
      <c r="E35" s="2"/>
      <c r="F35" s="2"/>
      <c r="G35" s="2">
        <v>5</v>
      </c>
      <c r="H35" s="2"/>
      <c r="I35" s="2"/>
      <c r="J35" s="18">
        <f t="shared" si="0"/>
        <v>13</v>
      </c>
      <c r="K35" s="18">
        <f t="shared" si="1"/>
        <v>5</v>
      </c>
      <c r="L35" s="18">
        <f t="shared" si="9"/>
        <v>158</v>
      </c>
      <c r="M35" s="18">
        <f t="shared" si="9"/>
        <v>195</v>
      </c>
      <c r="N35" s="14">
        <f t="shared" si="2"/>
        <v>7.892908827785818</v>
      </c>
      <c r="O35" s="20">
        <f t="shared" si="8"/>
        <v>154.78871201157742</v>
      </c>
      <c r="P35" s="14">
        <f t="shared" si="3"/>
        <v>51.085383502170764</v>
      </c>
      <c r="Q35" s="18">
        <f t="shared" si="4"/>
        <v>18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158</v>
      </c>
      <c r="M36" s="18">
        <f t="shared" si="9"/>
        <v>195</v>
      </c>
      <c r="N36" s="14">
        <f aca="true" t="shared" si="12" ref="N36:N67">(+J36+K36)*($J$96/($J$96+$K$96))</f>
        <v>0</v>
      </c>
      <c r="O36" s="20">
        <f t="shared" si="8"/>
        <v>154.78871201157742</v>
      </c>
      <c r="P36" s="14">
        <f aca="true" t="shared" si="13" ref="P36:P67">O36*100/$N$96</f>
        <v>51.085383502170764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>
        <v>8</v>
      </c>
      <c r="D37" s="2"/>
      <c r="E37" s="2">
        <v>1</v>
      </c>
      <c r="F37" s="2">
        <v>2</v>
      </c>
      <c r="G37" s="2">
        <v>22</v>
      </c>
      <c r="H37" s="2"/>
      <c r="I37" s="2"/>
      <c r="J37" s="18">
        <f t="shared" si="10"/>
        <v>7</v>
      </c>
      <c r="K37" s="18">
        <f t="shared" si="11"/>
        <v>24</v>
      </c>
      <c r="L37" s="18">
        <f t="shared" si="9"/>
        <v>165</v>
      </c>
      <c r="M37" s="18">
        <f t="shared" si="9"/>
        <v>219</v>
      </c>
      <c r="N37" s="14">
        <f t="shared" si="12"/>
        <v>13.593342981186685</v>
      </c>
      <c r="O37" s="20">
        <f aca="true" t="shared" si="16" ref="O37:O68">O36+N37</f>
        <v>168.3820549927641</v>
      </c>
      <c r="P37" s="14">
        <f t="shared" si="13"/>
        <v>55.57163531114327</v>
      </c>
      <c r="Q37" s="18">
        <f t="shared" si="14"/>
        <v>32</v>
      </c>
      <c r="R37" s="18">
        <f t="shared" si="15"/>
        <v>1</v>
      </c>
    </row>
    <row r="38" spans="1:18" ht="15">
      <c r="A38" s="22">
        <v>32606</v>
      </c>
      <c r="B38" s="4">
        <v>1</v>
      </c>
      <c r="C38" s="4">
        <v>4</v>
      </c>
      <c r="D38" s="2"/>
      <c r="E38" s="2"/>
      <c r="F38" s="2">
        <v>2</v>
      </c>
      <c r="G38" s="4">
        <v>15</v>
      </c>
      <c r="H38" s="2"/>
      <c r="I38" s="2"/>
      <c r="J38" s="18">
        <f t="shared" si="10"/>
        <v>5</v>
      </c>
      <c r="K38" s="18">
        <f t="shared" si="11"/>
        <v>17</v>
      </c>
      <c r="L38" s="18">
        <f t="shared" si="9"/>
        <v>170</v>
      </c>
      <c r="M38" s="18">
        <f t="shared" si="9"/>
        <v>236</v>
      </c>
      <c r="N38" s="14">
        <f t="shared" si="12"/>
        <v>9.646888567293777</v>
      </c>
      <c r="O38" s="20">
        <f t="shared" si="16"/>
        <v>178.02894356005788</v>
      </c>
      <c r="P38" s="14">
        <f t="shared" si="13"/>
        <v>58.75542691751085</v>
      </c>
      <c r="Q38" s="18">
        <f t="shared" si="14"/>
        <v>22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170</v>
      </c>
      <c r="M39" s="18">
        <f t="shared" si="9"/>
        <v>236</v>
      </c>
      <c r="N39" s="14">
        <f t="shared" si="12"/>
        <v>0</v>
      </c>
      <c r="O39" s="20">
        <f t="shared" si="16"/>
        <v>178.02894356005788</v>
      </c>
      <c r="P39" s="14">
        <f t="shared" si="13"/>
        <v>58.75542691751085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>
        <v>2</v>
      </c>
      <c r="C40" s="2">
        <v>8</v>
      </c>
      <c r="D40" s="2">
        <v>2</v>
      </c>
      <c r="E40" s="2"/>
      <c r="F40" s="2">
        <v>2</v>
      </c>
      <c r="G40" s="2">
        <v>8</v>
      </c>
      <c r="H40" s="2"/>
      <c r="I40" s="2"/>
      <c r="J40" s="18">
        <f t="shared" si="10"/>
        <v>8</v>
      </c>
      <c r="K40" s="18">
        <f t="shared" si="11"/>
        <v>10</v>
      </c>
      <c r="L40" s="18">
        <f t="shared" si="9"/>
        <v>178</v>
      </c>
      <c r="M40" s="18">
        <f t="shared" si="9"/>
        <v>246</v>
      </c>
      <c r="N40" s="14">
        <f t="shared" si="12"/>
        <v>7.892908827785818</v>
      </c>
      <c r="O40" s="20">
        <f t="shared" si="16"/>
        <v>185.9218523878437</v>
      </c>
      <c r="P40" s="14">
        <f t="shared" si="13"/>
        <v>61.360347322720685</v>
      </c>
      <c r="Q40" s="18">
        <f t="shared" si="14"/>
        <v>20</v>
      </c>
      <c r="R40" s="18">
        <f t="shared" si="15"/>
        <v>2</v>
      </c>
    </row>
    <row r="41" spans="1:18" ht="15">
      <c r="A41" s="22">
        <v>32609</v>
      </c>
      <c r="B41" s="2"/>
      <c r="C41" s="4"/>
      <c r="D41" s="4"/>
      <c r="E41" s="3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178</v>
      </c>
      <c r="M41" s="18">
        <f t="shared" si="9"/>
        <v>246</v>
      </c>
      <c r="N41" s="14">
        <f t="shared" si="12"/>
        <v>0</v>
      </c>
      <c r="O41" s="20">
        <f t="shared" si="16"/>
        <v>185.9218523878437</v>
      </c>
      <c r="P41" s="14">
        <f t="shared" si="13"/>
        <v>61.360347322720685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2">
        <v>2</v>
      </c>
      <c r="C42" s="2">
        <v>3</v>
      </c>
      <c r="D42" s="2"/>
      <c r="E42" s="2"/>
      <c r="F42" s="2">
        <v>1</v>
      </c>
      <c r="G42" s="2">
        <v>7</v>
      </c>
      <c r="H42" s="2">
        <v>1</v>
      </c>
      <c r="I42" s="2"/>
      <c r="J42" s="18">
        <f t="shared" si="10"/>
        <v>5</v>
      </c>
      <c r="K42" s="18">
        <f t="shared" si="11"/>
        <v>7</v>
      </c>
      <c r="L42" s="18">
        <f t="shared" si="9"/>
        <v>183</v>
      </c>
      <c r="M42" s="18">
        <f t="shared" si="9"/>
        <v>253</v>
      </c>
      <c r="N42" s="14">
        <f t="shared" si="12"/>
        <v>5.261939218523878</v>
      </c>
      <c r="O42" s="20">
        <f t="shared" si="16"/>
        <v>191.18379160636758</v>
      </c>
      <c r="P42" s="14">
        <f t="shared" si="13"/>
        <v>63.09696092619392</v>
      </c>
      <c r="Q42" s="18">
        <f t="shared" si="14"/>
        <v>13</v>
      </c>
      <c r="R42" s="18">
        <f t="shared" si="15"/>
        <v>1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183</v>
      </c>
      <c r="M43" s="18">
        <f t="shared" si="9"/>
        <v>253</v>
      </c>
      <c r="N43" s="14">
        <f t="shared" si="12"/>
        <v>0</v>
      </c>
      <c r="O43" s="20">
        <f t="shared" si="16"/>
        <v>191.18379160636758</v>
      </c>
      <c r="P43" s="14">
        <f t="shared" si="13"/>
        <v>63.09696092619392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>
        <v>2</v>
      </c>
      <c r="C44" s="2">
        <v>11</v>
      </c>
      <c r="D44" s="2"/>
      <c r="E44" s="2"/>
      <c r="F44" s="2">
        <v>1</v>
      </c>
      <c r="G44" s="2">
        <v>16</v>
      </c>
      <c r="H44" s="2"/>
      <c r="I44" s="2"/>
      <c r="J44" s="18">
        <f t="shared" si="10"/>
        <v>13</v>
      </c>
      <c r="K44" s="18">
        <f t="shared" si="11"/>
        <v>17</v>
      </c>
      <c r="L44" s="18">
        <f t="shared" si="9"/>
        <v>196</v>
      </c>
      <c r="M44" s="18">
        <f t="shared" si="9"/>
        <v>270</v>
      </c>
      <c r="N44" s="14">
        <f t="shared" si="12"/>
        <v>13.154848046309697</v>
      </c>
      <c r="O44" s="20">
        <f t="shared" si="16"/>
        <v>204.33863965267727</v>
      </c>
      <c r="P44" s="14">
        <f t="shared" si="13"/>
        <v>67.43849493487699</v>
      </c>
      <c r="Q44" s="18">
        <f t="shared" si="14"/>
        <v>30</v>
      </c>
      <c r="R44" s="18">
        <f t="shared" si="15"/>
        <v>0</v>
      </c>
    </row>
    <row r="45" spans="1:18" ht="15">
      <c r="A45" s="22">
        <v>32613</v>
      </c>
      <c r="B45" s="4">
        <v>1</v>
      </c>
      <c r="C45" s="4"/>
      <c r="D45" s="2"/>
      <c r="E45" s="2"/>
      <c r="F45" s="2"/>
      <c r="G45" s="4">
        <v>4</v>
      </c>
      <c r="H45" s="2"/>
      <c r="I45" s="2"/>
      <c r="J45" s="18">
        <f t="shared" si="10"/>
        <v>1</v>
      </c>
      <c r="K45" s="18">
        <f t="shared" si="11"/>
        <v>4</v>
      </c>
      <c r="L45" s="18">
        <f aca="true" t="shared" si="17" ref="L45:M64">L44+J45</f>
        <v>197</v>
      </c>
      <c r="M45" s="18">
        <f t="shared" si="17"/>
        <v>274</v>
      </c>
      <c r="N45" s="14">
        <f t="shared" si="12"/>
        <v>2.1924746743849495</v>
      </c>
      <c r="O45" s="20">
        <f t="shared" si="16"/>
        <v>206.53111432706223</v>
      </c>
      <c r="P45" s="14">
        <f t="shared" si="13"/>
        <v>68.16208393632417</v>
      </c>
      <c r="Q45" s="18">
        <f t="shared" si="14"/>
        <v>5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197</v>
      </c>
      <c r="M46" s="18">
        <f t="shared" si="17"/>
        <v>274</v>
      </c>
      <c r="N46" s="14">
        <f t="shared" si="12"/>
        <v>0</v>
      </c>
      <c r="O46" s="20">
        <f t="shared" si="16"/>
        <v>206.53111432706223</v>
      </c>
      <c r="P46" s="14">
        <f t="shared" si="13"/>
        <v>68.16208393632417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>
        <v>2</v>
      </c>
      <c r="C47" s="2">
        <v>5</v>
      </c>
      <c r="D47" s="2">
        <v>1</v>
      </c>
      <c r="E47" s="2">
        <v>1</v>
      </c>
      <c r="F47" s="2"/>
      <c r="G47" s="2"/>
      <c r="H47" s="2"/>
      <c r="I47" s="2"/>
      <c r="J47" s="18">
        <f t="shared" si="10"/>
        <v>5</v>
      </c>
      <c r="K47" s="18">
        <f t="shared" si="11"/>
        <v>0</v>
      </c>
      <c r="L47" s="18">
        <f t="shared" si="17"/>
        <v>202</v>
      </c>
      <c r="M47" s="18">
        <f t="shared" si="17"/>
        <v>274</v>
      </c>
      <c r="N47" s="14">
        <f t="shared" si="12"/>
        <v>2.1924746743849495</v>
      </c>
      <c r="O47" s="20">
        <f t="shared" si="16"/>
        <v>208.72358900144718</v>
      </c>
      <c r="P47" s="14">
        <f t="shared" si="13"/>
        <v>68.88567293777135</v>
      </c>
      <c r="Q47" s="18">
        <f t="shared" si="14"/>
        <v>7</v>
      </c>
      <c r="R47" s="18">
        <f t="shared" si="15"/>
        <v>2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202</v>
      </c>
      <c r="M48" s="18">
        <f t="shared" si="17"/>
        <v>274</v>
      </c>
      <c r="N48" s="14">
        <f t="shared" si="12"/>
        <v>0</v>
      </c>
      <c r="O48" s="20">
        <f t="shared" si="16"/>
        <v>208.72358900144718</v>
      </c>
      <c r="P48" s="14">
        <f t="shared" si="13"/>
        <v>68.88567293777135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>
        <v>12</v>
      </c>
      <c r="D49" s="2"/>
      <c r="E49" s="2">
        <v>2</v>
      </c>
      <c r="F49" s="2"/>
      <c r="G49" s="2">
        <v>9</v>
      </c>
      <c r="H49" s="2"/>
      <c r="I49" s="2"/>
      <c r="J49" s="18">
        <f t="shared" si="10"/>
        <v>10</v>
      </c>
      <c r="K49" s="18">
        <f t="shared" si="11"/>
        <v>9</v>
      </c>
      <c r="L49" s="18">
        <f t="shared" si="17"/>
        <v>212</v>
      </c>
      <c r="M49" s="18">
        <f t="shared" si="17"/>
        <v>283</v>
      </c>
      <c r="N49" s="14">
        <f t="shared" si="12"/>
        <v>8.331403762662807</v>
      </c>
      <c r="O49" s="20">
        <f t="shared" si="16"/>
        <v>217.05499276410998</v>
      </c>
      <c r="P49" s="14">
        <f t="shared" si="13"/>
        <v>71.63531114327063</v>
      </c>
      <c r="Q49" s="18">
        <f t="shared" si="14"/>
        <v>21</v>
      </c>
      <c r="R49" s="18">
        <f t="shared" si="15"/>
        <v>2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7"/>
        <v>212</v>
      </c>
      <c r="M50" s="18">
        <f t="shared" si="17"/>
        <v>283</v>
      </c>
      <c r="N50" s="14">
        <f t="shared" si="12"/>
        <v>0</v>
      </c>
      <c r="O50" s="20">
        <f t="shared" si="16"/>
        <v>217.05499276410998</v>
      </c>
      <c r="P50" s="14">
        <f t="shared" si="13"/>
        <v>71.63531114327063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>
        <v>1</v>
      </c>
      <c r="C51" s="2">
        <v>5</v>
      </c>
      <c r="D51" s="2">
        <v>2</v>
      </c>
      <c r="E51" s="2">
        <v>1</v>
      </c>
      <c r="F51" s="2">
        <v>1</v>
      </c>
      <c r="G51" s="2">
        <v>10</v>
      </c>
      <c r="H51" s="2">
        <v>1</v>
      </c>
      <c r="I51" s="2"/>
      <c r="J51" s="18">
        <f t="shared" si="10"/>
        <v>3</v>
      </c>
      <c r="K51" s="18">
        <f t="shared" si="11"/>
        <v>10</v>
      </c>
      <c r="L51" s="18">
        <f t="shared" si="17"/>
        <v>215</v>
      </c>
      <c r="M51" s="18">
        <f t="shared" si="17"/>
        <v>293</v>
      </c>
      <c r="N51" s="14">
        <f t="shared" si="12"/>
        <v>5.7004341534008685</v>
      </c>
      <c r="O51" s="20">
        <f t="shared" si="16"/>
        <v>222.75542691751085</v>
      </c>
      <c r="P51" s="14">
        <f t="shared" si="13"/>
        <v>73.51664254703329</v>
      </c>
      <c r="Q51" s="18">
        <f t="shared" si="14"/>
        <v>17</v>
      </c>
      <c r="R51" s="18">
        <f t="shared" si="15"/>
        <v>4</v>
      </c>
    </row>
    <row r="52" spans="1:18" ht="15">
      <c r="A52" s="22">
        <v>32620</v>
      </c>
      <c r="B52" s="2"/>
      <c r="C52" s="4">
        <v>5</v>
      </c>
      <c r="D52" s="2"/>
      <c r="E52" s="2">
        <v>1</v>
      </c>
      <c r="F52" s="2">
        <v>3</v>
      </c>
      <c r="G52" s="4">
        <v>17</v>
      </c>
      <c r="H52" s="2"/>
      <c r="I52" s="2"/>
      <c r="J52" s="18">
        <f t="shared" si="10"/>
        <v>4</v>
      </c>
      <c r="K52" s="18">
        <f t="shared" si="11"/>
        <v>20</v>
      </c>
      <c r="L52" s="18">
        <f t="shared" si="17"/>
        <v>219</v>
      </c>
      <c r="M52" s="18">
        <f t="shared" si="17"/>
        <v>313</v>
      </c>
      <c r="N52" s="14">
        <f t="shared" si="12"/>
        <v>10.523878437047756</v>
      </c>
      <c r="O52" s="20">
        <f t="shared" si="16"/>
        <v>233.2793053545586</v>
      </c>
      <c r="P52" s="14">
        <f t="shared" si="13"/>
        <v>76.98986975397973</v>
      </c>
      <c r="Q52" s="18">
        <f t="shared" si="14"/>
        <v>25</v>
      </c>
      <c r="R52" s="18">
        <f t="shared" si="15"/>
        <v>1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219</v>
      </c>
      <c r="M53" s="18">
        <f t="shared" si="17"/>
        <v>313</v>
      </c>
      <c r="N53" s="14">
        <f t="shared" si="12"/>
        <v>0</v>
      </c>
      <c r="O53" s="20">
        <f t="shared" si="16"/>
        <v>233.2793053545586</v>
      </c>
      <c r="P53" s="14">
        <f t="shared" si="13"/>
        <v>76.98986975397973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>
        <v>1</v>
      </c>
      <c r="C54" s="2">
        <v>13</v>
      </c>
      <c r="D54" s="2"/>
      <c r="E54" s="2"/>
      <c r="F54" s="2"/>
      <c r="G54" s="2"/>
      <c r="H54" s="2">
        <v>1</v>
      </c>
      <c r="I54" s="2"/>
      <c r="J54" s="18">
        <f t="shared" si="10"/>
        <v>14</v>
      </c>
      <c r="K54" s="18">
        <f t="shared" si="11"/>
        <v>-1</v>
      </c>
      <c r="L54" s="18">
        <f t="shared" si="17"/>
        <v>233</v>
      </c>
      <c r="M54" s="18">
        <f t="shared" si="17"/>
        <v>312</v>
      </c>
      <c r="N54" s="14">
        <f t="shared" si="12"/>
        <v>5.7004341534008685</v>
      </c>
      <c r="O54" s="20">
        <f t="shared" si="16"/>
        <v>238.97973950795947</v>
      </c>
      <c r="P54" s="14">
        <f t="shared" si="13"/>
        <v>78.87120115774239</v>
      </c>
      <c r="Q54" s="18">
        <f t="shared" si="14"/>
        <v>14</v>
      </c>
      <c r="R54" s="18">
        <f t="shared" si="15"/>
        <v>1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7"/>
        <v>233</v>
      </c>
      <c r="M55" s="18">
        <f t="shared" si="17"/>
        <v>312</v>
      </c>
      <c r="N55" s="14">
        <f t="shared" si="12"/>
        <v>0</v>
      </c>
      <c r="O55" s="20">
        <f t="shared" si="16"/>
        <v>238.97973950795947</v>
      </c>
      <c r="P55" s="14">
        <f t="shared" si="13"/>
        <v>78.87120115774239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>
        <v>1</v>
      </c>
      <c r="C56" s="2">
        <v>9</v>
      </c>
      <c r="D56" s="2">
        <v>1</v>
      </c>
      <c r="E56" s="2"/>
      <c r="F56" s="2"/>
      <c r="G56" s="2">
        <v>10</v>
      </c>
      <c r="H56" s="2"/>
      <c r="I56" s="2"/>
      <c r="J56" s="18">
        <f t="shared" si="10"/>
        <v>9</v>
      </c>
      <c r="K56" s="18">
        <f t="shared" si="11"/>
        <v>10</v>
      </c>
      <c r="L56" s="18">
        <f t="shared" si="17"/>
        <v>242</v>
      </c>
      <c r="M56" s="18">
        <f t="shared" si="17"/>
        <v>322</v>
      </c>
      <c r="N56" s="14">
        <f t="shared" si="12"/>
        <v>8.331403762662807</v>
      </c>
      <c r="O56" s="20">
        <f t="shared" si="16"/>
        <v>247.31114327062227</v>
      </c>
      <c r="P56" s="14">
        <f t="shared" si="13"/>
        <v>81.62083936324167</v>
      </c>
      <c r="Q56" s="18">
        <f t="shared" si="14"/>
        <v>20</v>
      </c>
      <c r="R56" s="18">
        <f t="shared" si="15"/>
        <v>1</v>
      </c>
    </row>
    <row r="57" spans="1:18" ht="15">
      <c r="A57" s="22">
        <v>32625</v>
      </c>
      <c r="B57" s="4"/>
      <c r="C57" s="4"/>
      <c r="D57" s="2"/>
      <c r="E57" s="2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7"/>
        <v>242</v>
      </c>
      <c r="M57" s="18">
        <f t="shared" si="17"/>
        <v>322</v>
      </c>
      <c r="N57" s="14">
        <f t="shared" si="12"/>
        <v>0</v>
      </c>
      <c r="O57" s="20">
        <f t="shared" si="16"/>
        <v>247.31114327062227</v>
      </c>
      <c r="P57" s="14">
        <f t="shared" si="13"/>
        <v>81.62083936324167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2"/>
      <c r="C58" s="2">
        <v>2</v>
      </c>
      <c r="D58" s="2"/>
      <c r="E58" s="2"/>
      <c r="F58" s="2">
        <v>2</v>
      </c>
      <c r="G58" s="2">
        <v>2</v>
      </c>
      <c r="H58" s="2"/>
      <c r="I58" s="2"/>
      <c r="J58" s="18">
        <f t="shared" si="10"/>
        <v>2</v>
      </c>
      <c r="K58" s="18">
        <f t="shared" si="11"/>
        <v>4</v>
      </c>
      <c r="L58" s="18">
        <f t="shared" si="17"/>
        <v>244</v>
      </c>
      <c r="M58" s="18">
        <f t="shared" si="17"/>
        <v>326</v>
      </c>
      <c r="N58" s="14">
        <f t="shared" si="12"/>
        <v>2.630969609261939</v>
      </c>
      <c r="O58" s="20">
        <f t="shared" si="16"/>
        <v>249.9421128798842</v>
      </c>
      <c r="P58" s="14">
        <f t="shared" si="13"/>
        <v>82.48914616497828</v>
      </c>
      <c r="Q58" s="18">
        <f t="shared" si="14"/>
        <v>6</v>
      </c>
      <c r="R58" s="18">
        <f t="shared" si="15"/>
        <v>0</v>
      </c>
    </row>
    <row r="59" spans="1:18" ht="15">
      <c r="A59" s="22">
        <v>32627</v>
      </c>
      <c r="B59" s="2">
        <v>3</v>
      </c>
      <c r="C59" s="4">
        <v>5</v>
      </c>
      <c r="D59" s="2"/>
      <c r="E59" s="2">
        <v>1</v>
      </c>
      <c r="F59" s="2"/>
      <c r="G59" s="4">
        <v>11</v>
      </c>
      <c r="H59" s="2">
        <v>2</v>
      </c>
      <c r="I59" s="2"/>
      <c r="J59" s="18">
        <f t="shared" si="10"/>
        <v>7</v>
      </c>
      <c r="K59" s="18">
        <f t="shared" si="11"/>
        <v>9</v>
      </c>
      <c r="L59" s="18">
        <f t="shared" si="17"/>
        <v>251</v>
      </c>
      <c r="M59" s="18">
        <f t="shared" si="17"/>
        <v>335</v>
      </c>
      <c r="N59" s="14">
        <f t="shared" si="12"/>
        <v>7.015918958031838</v>
      </c>
      <c r="O59" s="20">
        <f t="shared" si="16"/>
        <v>256.95803183791605</v>
      </c>
      <c r="P59" s="14">
        <f t="shared" si="13"/>
        <v>84.80463096960926</v>
      </c>
      <c r="Q59" s="18">
        <f t="shared" si="14"/>
        <v>19</v>
      </c>
      <c r="R59" s="18">
        <f t="shared" si="15"/>
        <v>3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251</v>
      </c>
      <c r="M60" s="18">
        <f t="shared" si="17"/>
        <v>335</v>
      </c>
      <c r="N60" s="14">
        <f t="shared" si="12"/>
        <v>0</v>
      </c>
      <c r="O60" s="20">
        <f t="shared" si="16"/>
        <v>256.95803183791605</v>
      </c>
      <c r="P60" s="14">
        <f t="shared" si="13"/>
        <v>84.80463096960926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>
        <v>7</v>
      </c>
      <c r="C61" s="2">
        <v>27</v>
      </c>
      <c r="D61" s="2">
        <v>1</v>
      </c>
      <c r="E61" s="2"/>
      <c r="F61" s="2">
        <v>4</v>
      </c>
      <c r="G61" s="4">
        <v>2</v>
      </c>
      <c r="H61" s="2"/>
      <c r="I61" s="2"/>
      <c r="J61" s="18">
        <f t="shared" si="10"/>
        <v>33</v>
      </c>
      <c r="K61" s="18">
        <f t="shared" si="11"/>
        <v>6</v>
      </c>
      <c r="L61" s="18">
        <f t="shared" si="17"/>
        <v>284</v>
      </c>
      <c r="M61" s="18">
        <f t="shared" si="17"/>
        <v>341</v>
      </c>
      <c r="N61" s="14">
        <f t="shared" si="12"/>
        <v>17.101302460202604</v>
      </c>
      <c r="O61" s="20">
        <f t="shared" si="16"/>
        <v>274.05933429811864</v>
      </c>
      <c r="P61" s="14">
        <f t="shared" si="13"/>
        <v>90.44862518089724</v>
      </c>
      <c r="Q61" s="18">
        <f t="shared" si="14"/>
        <v>40</v>
      </c>
      <c r="R61" s="18">
        <f t="shared" si="15"/>
        <v>1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284</v>
      </c>
      <c r="M62" s="18">
        <f t="shared" si="17"/>
        <v>341</v>
      </c>
      <c r="N62" s="14">
        <f t="shared" si="12"/>
        <v>0</v>
      </c>
      <c r="O62" s="20">
        <f t="shared" si="16"/>
        <v>274.05933429811864</v>
      </c>
      <c r="P62" s="14">
        <f t="shared" si="13"/>
        <v>90.44862518089724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>
        <v>5</v>
      </c>
      <c r="C63" s="4">
        <v>9</v>
      </c>
      <c r="D63" s="2">
        <v>2</v>
      </c>
      <c r="E63" s="4">
        <v>2</v>
      </c>
      <c r="F63" s="4">
        <v>1</v>
      </c>
      <c r="G63" s="4">
        <v>9</v>
      </c>
      <c r="H63" s="2"/>
      <c r="I63" s="4"/>
      <c r="J63" s="18">
        <f t="shared" si="10"/>
        <v>10</v>
      </c>
      <c r="K63" s="18">
        <f t="shared" si="11"/>
        <v>10</v>
      </c>
      <c r="L63" s="18">
        <f t="shared" si="17"/>
        <v>294</v>
      </c>
      <c r="M63" s="18">
        <f t="shared" si="17"/>
        <v>351</v>
      </c>
      <c r="N63" s="14">
        <f t="shared" si="12"/>
        <v>8.769898697539798</v>
      </c>
      <c r="O63" s="20">
        <f t="shared" si="16"/>
        <v>282.82923299565846</v>
      </c>
      <c r="P63" s="14">
        <f t="shared" si="13"/>
        <v>93.34298118668596</v>
      </c>
      <c r="Q63" s="18">
        <f t="shared" si="14"/>
        <v>24</v>
      </c>
      <c r="R63" s="18">
        <f t="shared" si="15"/>
        <v>4</v>
      </c>
    </row>
    <row r="64" spans="1:18" ht="15">
      <c r="A64" s="22">
        <v>32632</v>
      </c>
      <c r="B64" s="2"/>
      <c r="C64" s="4"/>
      <c r="D64" s="2"/>
      <c r="E64" s="2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7"/>
        <v>294</v>
      </c>
      <c r="M64" s="18">
        <f t="shared" si="17"/>
        <v>351</v>
      </c>
      <c r="N64" s="14">
        <f t="shared" si="12"/>
        <v>0</v>
      </c>
      <c r="O64" s="20">
        <f t="shared" si="16"/>
        <v>282.82923299565846</v>
      </c>
      <c r="P64" s="14">
        <f t="shared" si="13"/>
        <v>93.34298118668596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2">
        <v>1</v>
      </c>
      <c r="C65" s="2">
        <v>2</v>
      </c>
      <c r="D65" s="2">
        <v>3</v>
      </c>
      <c r="E65" s="2">
        <v>2</v>
      </c>
      <c r="F65" s="2"/>
      <c r="G65" s="2">
        <v>16</v>
      </c>
      <c r="H65" s="2">
        <v>3</v>
      </c>
      <c r="I65" s="2"/>
      <c r="J65" s="18">
        <f t="shared" si="10"/>
        <v>-2</v>
      </c>
      <c r="K65" s="18">
        <f t="shared" si="11"/>
        <v>13</v>
      </c>
      <c r="L65" s="18">
        <f aca="true" t="shared" si="18" ref="L65:M84">L64+J65</f>
        <v>292</v>
      </c>
      <c r="M65" s="18">
        <f t="shared" si="18"/>
        <v>364</v>
      </c>
      <c r="N65" s="14">
        <f t="shared" si="12"/>
        <v>4.8234442836468885</v>
      </c>
      <c r="O65" s="20">
        <f t="shared" si="16"/>
        <v>287.65267727930535</v>
      </c>
      <c r="P65" s="14">
        <f t="shared" si="13"/>
        <v>94.93487698986975</v>
      </c>
      <c r="Q65" s="18">
        <f t="shared" si="14"/>
        <v>19</v>
      </c>
      <c r="R65" s="18">
        <f t="shared" si="15"/>
        <v>8</v>
      </c>
    </row>
    <row r="66" spans="1:18" ht="15">
      <c r="A66" s="22">
        <v>32634</v>
      </c>
      <c r="B66" s="2"/>
      <c r="C66" s="4">
        <v>1</v>
      </c>
      <c r="D66" s="2"/>
      <c r="E66" s="3"/>
      <c r="F66" s="4">
        <v>1</v>
      </c>
      <c r="G66" s="4">
        <v>5</v>
      </c>
      <c r="H66" s="2"/>
      <c r="I66" s="2"/>
      <c r="J66" s="18">
        <f t="shared" si="10"/>
        <v>1</v>
      </c>
      <c r="K66" s="18">
        <f t="shared" si="11"/>
        <v>6</v>
      </c>
      <c r="L66" s="18">
        <f t="shared" si="18"/>
        <v>293</v>
      </c>
      <c r="M66" s="18">
        <f t="shared" si="18"/>
        <v>370</v>
      </c>
      <c r="N66" s="14">
        <f t="shared" si="12"/>
        <v>3.069464544138929</v>
      </c>
      <c r="O66" s="20">
        <f t="shared" si="16"/>
        <v>290.7221418234443</v>
      </c>
      <c r="P66" s="14">
        <f t="shared" si="13"/>
        <v>95.9479015918958</v>
      </c>
      <c r="Q66" s="18">
        <f t="shared" si="14"/>
        <v>7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293</v>
      </c>
      <c r="M67" s="18">
        <f t="shared" si="18"/>
        <v>370</v>
      </c>
      <c r="N67" s="14">
        <f t="shared" si="12"/>
        <v>0</v>
      </c>
      <c r="O67" s="20">
        <f t="shared" si="16"/>
        <v>290.7221418234443</v>
      </c>
      <c r="P67" s="14">
        <f t="shared" si="13"/>
        <v>95.9479015918958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>
        <v>5</v>
      </c>
      <c r="D68" s="4">
        <v>5</v>
      </c>
      <c r="E68" s="4"/>
      <c r="F68" s="2"/>
      <c r="G68" s="4">
        <v>2</v>
      </c>
      <c r="H68" s="2">
        <v>3</v>
      </c>
      <c r="I68" s="4"/>
      <c r="J68" s="18">
        <f aca="true" t="shared" si="19" ref="J68:J94">+B68+C68-D68-E68</f>
        <v>0</v>
      </c>
      <c r="K68" s="18">
        <f aca="true" t="shared" si="20" ref="K68:K94">+F68+G68-H68-I68</f>
        <v>-1</v>
      </c>
      <c r="L68" s="18">
        <f t="shared" si="18"/>
        <v>293</v>
      </c>
      <c r="M68" s="18">
        <f t="shared" si="18"/>
        <v>369</v>
      </c>
      <c r="N68" s="14">
        <f aca="true" t="shared" si="21" ref="N68:N94">(+J68+K68)*($J$96/($J$96+$K$96))</f>
        <v>-0.4384949348769899</v>
      </c>
      <c r="O68" s="20">
        <f t="shared" si="16"/>
        <v>290.2836468885673</v>
      </c>
      <c r="P68" s="14">
        <f aca="true" t="shared" si="22" ref="P68:P94">O68*100/$N$96</f>
        <v>95.80318379160637</v>
      </c>
      <c r="Q68" s="18">
        <f aca="true" t="shared" si="23" ref="Q68:Q94">+B68+C68+F68+G68</f>
        <v>7</v>
      </c>
      <c r="R68" s="18">
        <f aca="true" t="shared" si="24" ref="R68:R94">D68+E68+H68+I68</f>
        <v>8</v>
      </c>
    </row>
    <row r="69" spans="1:18" ht="15">
      <c r="A69" s="22">
        <v>32637</v>
      </c>
      <c r="B69" s="2"/>
      <c r="C69" s="2"/>
      <c r="D69" s="2"/>
      <c r="E69" s="2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293</v>
      </c>
      <c r="M69" s="18">
        <f t="shared" si="18"/>
        <v>369</v>
      </c>
      <c r="N69" s="14">
        <f t="shared" si="21"/>
        <v>0</v>
      </c>
      <c r="O69" s="20">
        <f aca="true" t="shared" si="25" ref="O69:O94">O68+N69</f>
        <v>290.2836468885673</v>
      </c>
      <c r="P69" s="14">
        <f t="shared" si="22"/>
        <v>95.80318379160637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2"/>
      <c r="C70" s="4">
        <v>2</v>
      </c>
      <c r="D70" s="2">
        <v>3</v>
      </c>
      <c r="E70" s="2"/>
      <c r="F70" s="2">
        <v>2</v>
      </c>
      <c r="G70" s="2">
        <v>9</v>
      </c>
      <c r="H70" s="2">
        <v>3</v>
      </c>
      <c r="I70" s="2"/>
      <c r="J70" s="18">
        <f t="shared" si="19"/>
        <v>-1</v>
      </c>
      <c r="K70" s="18">
        <f t="shared" si="20"/>
        <v>8</v>
      </c>
      <c r="L70" s="18">
        <f t="shared" si="18"/>
        <v>292</v>
      </c>
      <c r="M70" s="18">
        <f t="shared" si="18"/>
        <v>377</v>
      </c>
      <c r="N70" s="14">
        <f t="shared" si="21"/>
        <v>3.069464544138929</v>
      </c>
      <c r="O70" s="20">
        <f t="shared" si="25"/>
        <v>293.35311143270627</v>
      </c>
      <c r="P70" s="14">
        <f t="shared" si="22"/>
        <v>96.81620839363244</v>
      </c>
      <c r="Q70" s="18">
        <f t="shared" si="23"/>
        <v>13</v>
      </c>
      <c r="R70" s="18">
        <f t="shared" si="24"/>
        <v>6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18"/>
        <v>292</v>
      </c>
      <c r="M71" s="18">
        <f t="shared" si="18"/>
        <v>377</v>
      </c>
      <c r="N71" s="14">
        <f t="shared" si="21"/>
        <v>0</v>
      </c>
      <c r="O71" s="20">
        <f t="shared" si="25"/>
        <v>293.35311143270627</v>
      </c>
      <c r="P71" s="14">
        <f t="shared" si="22"/>
        <v>96.81620839363244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>
        <v>2</v>
      </c>
      <c r="C72" s="2">
        <v>4</v>
      </c>
      <c r="D72" s="2">
        <v>1</v>
      </c>
      <c r="E72" s="2"/>
      <c r="F72" s="2">
        <v>1</v>
      </c>
      <c r="G72" s="2">
        <v>2</v>
      </c>
      <c r="H72" s="2"/>
      <c r="I72" s="2"/>
      <c r="J72" s="18">
        <f t="shared" si="19"/>
        <v>5</v>
      </c>
      <c r="K72" s="18">
        <f t="shared" si="20"/>
        <v>3</v>
      </c>
      <c r="L72" s="18">
        <f t="shared" si="18"/>
        <v>297</v>
      </c>
      <c r="M72" s="18">
        <f t="shared" si="18"/>
        <v>380</v>
      </c>
      <c r="N72" s="14">
        <f t="shared" si="21"/>
        <v>3.507959479015919</v>
      </c>
      <c r="O72" s="20">
        <f t="shared" si="25"/>
        <v>296.8610709117222</v>
      </c>
      <c r="P72" s="14">
        <f t="shared" si="22"/>
        <v>97.97395079594791</v>
      </c>
      <c r="Q72" s="18">
        <f t="shared" si="23"/>
        <v>9</v>
      </c>
      <c r="R72" s="18">
        <f t="shared" si="24"/>
        <v>1</v>
      </c>
    </row>
    <row r="73" spans="1:18" ht="15">
      <c r="A73" s="22">
        <v>32641</v>
      </c>
      <c r="B73" s="2">
        <v>1</v>
      </c>
      <c r="C73" s="4">
        <v>2</v>
      </c>
      <c r="D73" s="3"/>
      <c r="E73" s="2"/>
      <c r="F73" s="2"/>
      <c r="G73" s="4">
        <v>4</v>
      </c>
      <c r="H73" s="2">
        <v>2</v>
      </c>
      <c r="I73" s="2"/>
      <c r="J73" s="18">
        <f t="shared" si="19"/>
        <v>3</v>
      </c>
      <c r="K73" s="18">
        <f t="shared" si="20"/>
        <v>2</v>
      </c>
      <c r="L73" s="18">
        <f t="shared" si="18"/>
        <v>300</v>
      </c>
      <c r="M73" s="18">
        <f t="shared" si="18"/>
        <v>382</v>
      </c>
      <c r="N73" s="14">
        <f t="shared" si="21"/>
        <v>2.1924746743849495</v>
      </c>
      <c r="O73" s="20">
        <f t="shared" si="25"/>
        <v>299.05354558610713</v>
      </c>
      <c r="P73" s="14">
        <f t="shared" si="22"/>
        <v>98.6975397973951</v>
      </c>
      <c r="Q73" s="18">
        <f t="shared" si="23"/>
        <v>7</v>
      </c>
      <c r="R73" s="18">
        <f t="shared" si="24"/>
        <v>2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300</v>
      </c>
      <c r="M74" s="18">
        <f t="shared" si="18"/>
        <v>382</v>
      </c>
      <c r="N74" s="14">
        <f t="shared" si="21"/>
        <v>0</v>
      </c>
      <c r="O74" s="20">
        <f t="shared" si="25"/>
        <v>299.05354558610713</v>
      </c>
      <c r="P74" s="14">
        <f t="shared" si="22"/>
        <v>98.6975397973951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>
        <v>7</v>
      </c>
      <c r="D75" s="3">
        <v>3</v>
      </c>
      <c r="E75" s="4"/>
      <c r="F75" s="4"/>
      <c r="G75" s="4"/>
      <c r="H75" s="4"/>
      <c r="I75" s="2"/>
      <c r="J75" s="18">
        <f t="shared" si="19"/>
        <v>4</v>
      </c>
      <c r="K75" s="18">
        <f t="shared" si="20"/>
        <v>0</v>
      </c>
      <c r="L75" s="18">
        <f t="shared" si="18"/>
        <v>304</v>
      </c>
      <c r="M75" s="18">
        <f t="shared" si="18"/>
        <v>382</v>
      </c>
      <c r="N75" s="14">
        <f t="shared" si="21"/>
        <v>1.7539797395079595</v>
      </c>
      <c r="O75" s="20">
        <f t="shared" si="25"/>
        <v>300.8075253256151</v>
      </c>
      <c r="P75" s="14">
        <f t="shared" si="22"/>
        <v>99.27641099855282</v>
      </c>
      <c r="Q75" s="18">
        <f t="shared" si="23"/>
        <v>7</v>
      </c>
      <c r="R75" s="18">
        <f t="shared" si="24"/>
        <v>3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304</v>
      </c>
      <c r="M76" s="18">
        <f t="shared" si="18"/>
        <v>382</v>
      </c>
      <c r="N76" s="14">
        <f t="shared" si="21"/>
        <v>0</v>
      </c>
      <c r="O76" s="20">
        <f t="shared" si="25"/>
        <v>300.8075253256151</v>
      </c>
      <c r="P76" s="14">
        <f t="shared" si="22"/>
        <v>99.27641099855282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>
        <v>1</v>
      </c>
      <c r="C77" s="4">
        <v>2</v>
      </c>
      <c r="D77" s="2"/>
      <c r="E77" s="2"/>
      <c r="F77" s="2"/>
      <c r="G77" s="4"/>
      <c r="H77" s="4"/>
      <c r="I77" s="4"/>
      <c r="J77" s="18">
        <f t="shared" si="19"/>
        <v>3</v>
      </c>
      <c r="K77" s="18">
        <f t="shared" si="20"/>
        <v>0</v>
      </c>
      <c r="L77" s="18">
        <f t="shared" si="18"/>
        <v>307</v>
      </c>
      <c r="M77" s="18">
        <f t="shared" si="18"/>
        <v>382</v>
      </c>
      <c r="N77" s="14">
        <f t="shared" si="21"/>
        <v>1.3154848046309695</v>
      </c>
      <c r="O77" s="20">
        <f t="shared" si="25"/>
        <v>302.12301013024603</v>
      </c>
      <c r="P77" s="14">
        <f t="shared" si="22"/>
        <v>99.71056439942113</v>
      </c>
      <c r="Q77" s="18">
        <f t="shared" si="23"/>
        <v>3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18"/>
        <v>307</v>
      </c>
      <c r="M78" s="18">
        <f t="shared" si="18"/>
        <v>382</v>
      </c>
      <c r="N78" s="14">
        <f t="shared" si="21"/>
        <v>0</v>
      </c>
      <c r="O78" s="20">
        <f t="shared" si="25"/>
        <v>302.12301013024603</v>
      </c>
      <c r="P78" s="14">
        <f t="shared" si="22"/>
        <v>99.71056439942113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>
        <v>1</v>
      </c>
      <c r="C79" s="4">
        <v>1</v>
      </c>
      <c r="D79" s="2">
        <v>1</v>
      </c>
      <c r="E79" s="2"/>
      <c r="F79" s="2">
        <v>1</v>
      </c>
      <c r="G79" s="2">
        <v>2</v>
      </c>
      <c r="H79" s="2"/>
      <c r="I79" s="2"/>
      <c r="J79" s="18">
        <f t="shared" si="19"/>
        <v>1</v>
      </c>
      <c r="K79" s="18">
        <f t="shared" si="20"/>
        <v>3</v>
      </c>
      <c r="L79" s="18">
        <f t="shared" si="18"/>
        <v>308</v>
      </c>
      <c r="M79" s="18">
        <f t="shared" si="18"/>
        <v>385</v>
      </c>
      <c r="N79" s="14">
        <f t="shared" si="21"/>
        <v>1.7539797395079595</v>
      </c>
      <c r="O79" s="20">
        <f t="shared" si="25"/>
        <v>303.87698986975397</v>
      </c>
      <c r="P79" s="14">
        <f t="shared" si="22"/>
        <v>100.28943560057887</v>
      </c>
      <c r="Q79" s="18">
        <f t="shared" si="23"/>
        <v>5</v>
      </c>
      <c r="R79" s="18">
        <f t="shared" si="24"/>
        <v>1</v>
      </c>
    </row>
    <row r="80" spans="1:18" ht="15">
      <c r="A80" s="22">
        <v>32648</v>
      </c>
      <c r="B80" s="4"/>
      <c r="C80" s="4">
        <v>1</v>
      </c>
      <c r="D80" s="2"/>
      <c r="E80" s="2">
        <v>3</v>
      </c>
      <c r="F80" s="2"/>
      <c r="G80" s="4">
        <v>2</v>
      </c>
      <c r="H80" s="2"/>
      <c r="I80" s="2"/>
      <c r="J80" s="18">
        <f t="shared" si="19"/>
        <v>-2</v>
      </c>
      <c r="K80" s="18">
        <f t="shared" si="20"/>
        <v>2</v>
      </c>
      <c r="L80" s="18">
        <f t="shared" si="18"/>
        <v>306</v>
      </c>
      <c r="M80" s="18">
        <f t="shared" si="18"/>
        <v>387</v>
      </c>
      <c r="N80" s="14">
        <f t="shared" si="21"/>
        <v>0</v>
      </c>
      <c r="O80" s="20">
        <f t="shared" si="25"/>
        <v>303.87698986975397</v>
      </c>
      <c r="P80" s="14">
        <f t="shared" si="22"/>
        <v>100.28943560057887</v>
      </c>
      <c r="Q80" s="18">
        <f t="shared" si="23"/>
        <v>3</v>
      </c>
      <c r="R80" s="18">
        <f t="shared" si="24"/>
        <v>3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306</v>
      </c>
      <c r="M81" s="18">
        <f t="shared" si="18"/>
        <v>387</v>
      </c>
      <c r="N81" s="14">
        <f t="shared" si="21"/>
        <v>0</v>
      </c>
      <c r="O81" s="20">
        <f t="shared" si="25"/>
        <v>303.87698986975397</v>
      </c>
      <c r="P81" s="14">
        <f t="shared" si="22"/>
        <v>100.28943560057887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>
        <v>1</v>
      </c>
      <c r="F82" s="2"/>
      <c r="G82" s="2"/>
      <c r="H82" s="2"/>
      <c r="I82" s="2"/>
      <c r="J82" s="18">
        <f t="shared" si="19"/>
        <v>-1</v>
      </c>
      <c r="K82" s="18">
        <f t="shared" si="20"/>
        <v>0</v>
      </c>
      <c r="L82" s="18">
        <f t="shared" si="18"/>
        <v>305</v>
      </c>
      <c r="M82" s="18">
        <f t="shared" si="18"/>
        <v>387</v>
      </c>
      <c r="N82" s="14">
        <f t="shared" si="21"/>
        <v>-0.4384949348769899</v>
      </c>
      <c r="O82" s="20">
        <f t="shared" si="25"/>
        <v>303.438494934877</v>
      </c>
      <c r="P82" s="14">
        <f t="shared" si="22"/>
        <v>100.14471780028943</v>
      </c>
      <c r="Q82" s="18">
        <f t="shared" si="23"/>
        <v>0</v>
      </c>
      <c r="R82" s="18">
        <f t="shared" si="24"/>
        <v>1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305</v>
      </c>
      <c r="M83" s="18">
        <f t="shared" si="18"/>
        <v>387</v>
      </c>
      <c r="N83" s="14">
        <f t="shared" si="21"/>
        <v>0</v>
      </c>
      <c r="O83" s="20">
        <f t="shared" si="25"/>
        <v>303.438494934877</v>
      </c>
      <c r="P83" s="14">
        <f t="shared" si="22"/>
        <v>100.14471780028943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305</v>
      </c>
      <c r="M84" s="18">
        <f t="shared" si="18"/>
        <v>387</v>
      </c>
      <c r="N84" s="14">
        <f t="shared" si="21"/>
        <v>0</v>
      </c>
      <c r="O84" s="20">
        <f t="shared" si="25"/>
        <v>303.438494934877</v>
      </c>
      <c r="P84" s="14">
        <f t="shared" si="22"/>
        <v>100.14471780028943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>
        <v>2</v>
      </c>
      <c r="D85" s="2"/>
      <c r="E85" s="2"/>
      <c r="F85" s="2"/>
      <c r="G85" s="2"/>
      <c r="H85" s="2"/>
      <c r="I85" s="2"/>
      <c r="J85" s="18">
        <f t="shared" si="19"/>
        <v>2</v>
      </c>
      <c r="K85" s="18">
        <f t="shared" si="20"/>
        <v>0</v>
      </c>
      <c r="L85" s="18">
        <f aca="true" t="shared" si="26" ref="L85:M94">L84+J85</f>
        <v>307</v>
      </c>
      <c r="M85" s="18">
        <f t="shared" si="26"/>
        <v>387</v>
      </c>
      <c r="N85" s="14">
        <f t="shared" si="21"/>
        <v>0.8769898697539797</v>
      </c>
      <c r="O85" s="20">
        <f t="shared" si="25"/>
        <v>304.31548480463096</v>
      </c>
      <c r="P85" s="14">
        <f t="shared" si="22"/>
        <v>100.4341534008683</v>
      </c>
      <c r="Q85" s="18">
        <f t="shared" si="23"/>
        <v>2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307</v>
      </c>
      <c r="M86" s="18">
        <f t="shared" si="26"/>
        <v>387</v>
      </c>
      <c r="N86" s="14">
        <f t="shared" si="21"/>
        <v>0</v>
      </c>
      <c r="O86" s="20">
        <f t="shared" si="25"/>
        <v>304.31548480463096</v>
      </c>
      <c r="P86" s="14">
        <f t="shared" si="22"/>
        <v>100.4341534008683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>
        <v>2</v>
      </c>
      <c r="F87" s="2">
        <v>1</v>
      </c>
      <c r="G87" s="2">
        <v>1</v>
      </c>
      <c r="H87" s="2">
        <v>2</v>
      </c>
      <c r="I87" s="2"/>
      <c r="J87" s="18">
        <f t="shared" si="19"/>
        <v>-2</v>
      </c>
      <c r="K87" s="18">
        <f t="shared" si="20"/>
        <v>0</v>
      </c>
      <c r="L87" s="18">
        <f t="shared" si="26"/>
        <v>305</v>
      </c>
      <c r="M87" s="18">
        <f t="shared" si="26"/>
        <v>387</v>
      </c>
      <c r="N87" s="14">
        <f t="shared" si="21"/>
        <v>-0.8769898697539797</v>
      </c>
      <c r="O87" s="20">
        <f t="shared" si="25"/>
        <v>303.438494934877</v>
      </c>
      <c r="P87" s="14">
        <f t="shared" si="22"/>
        <v>100.14471780028943</v>
      </c>
      <c r="Q87" s="18">
        <f t="shared" si="23"/>
        <v>2</v>
      </c>
      <c r="R87" s="18">
        <f t="shared" si="24"/>
        <v>4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305</v>
      </c>
      <c r="M88" s="18">
        <f t="shared" si="26"/>
        <v>387</v>
      </c>
      <c r="N88" s="14">
        <f t="shared" si="21"/>
        <v>0</v>
      </c>
      <c r="O88" s="20">
        <f t="shared" si="25"/>
        <v>303.438494934877</v>
      </c>
      <c r="P88" s="14">
        <f t="shared" si="22"/>
        <v>100.14471780028943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305</v>
      </c>
      <c r="M89" s="18">
        <f t="shared" si="26"/>
        <v>387</v>
      </c>
      <c r="N89" s="14">
        <f t="shared" si="21"/>
        <v>0</v>
      </c>
      <c r="O89" s="20">
        <f t="shared" si="25"/>
        <v>303.438494934877</v>
      </c>
      <c r="P89" s="14">
        <f t="shared" si="22"/>
        <v>100.14471780028943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305</v>
      </c>
      <c r="M90" s="18">
        <f t="shared" si="26"/>
        <v>387</v>
      </c>
      <c r="N90" s="14">
        <f t="shared" si="21"/>
        <v>0</v>
      </c>
      <c r="O90" s="20">
        <f t="shared" si="25"/>
        <v>303.438494934877</v>
      </c>
      <c r="P90" s="14">
        <f t="shared" si="22"/>
        <v>100.14471780028943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305</v>
      </c>
      <c r="M91" s="18">
        <f t="shared" si="26"/>
        <v>387</v>
      </c>
      <c r="N91" s="14">
        <f t="shared" si="21"/>
        <v>0</v>
      </c>
      <c r="O91" s="20">
        <f t="shared" si="25"/>
        <v>303.438494934877</v>
      </c>
      <c r="P91" s="14">
        <f t="shared" si="22"/>
        <v>100.14471780028943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305</v>
      </c>
      <c r="M92" s="18">
        <f t="shared" si="26"/>
        <v>387</v>
      </c>
      <c r="N92" s="14">
        <f t="shared" si="21"/>
        <v>0</v>
      </c>
      <c r="O92" s="20">
        <f t="shared" si="25"/>
        <v>303.438494934877</v>
      </c>
      <c r="P92" s="14">
        <f t="shared" si="22"/>
        <v>100.14471780028943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305</v>
      </c>
      <c r="M93" s="18">
        <f t="shared" si="26"/>
        <v>387</v>
      </c>
      <c r="N93" s="14">
        <f t="shared" si="21"/>
        <v>0</v>
      </c>
      <c r="O93" s="20">
        <f t="shared" si="25"/>
        <v>303.438494934877</v>
      </c>
      <c r="P93" s="14">
        <f t="shared" si="22"/>
        <v>100.14471780028943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>
        <v>2</v>
      </c>
      <c r="F94" s="2"/>
      <c r="G94" s="2">
        <v>2</v>
      </c>
      <c r="H94" s="2">
        <v>1</v>
      </c>
      <c r="I94" s="2"/>
      <c r="J94" s="18">
        <f t="shared" si="19"/>
        <v>-2</v>
      </c>
      <c r="K94" s="18">
        <f t="shared" si="20"/>
        <v>1</v>
      </c>
      <c r="L94" s="18">
        <f t="shared" si="26"/>
        <v>303</v>
      </c>
      <c r="M94" s="18">
        <f t="shared" si="26"/>
        <v>388</v>
      </c>
      <c r="N94" s="14">
        <f t="shared" si="21"/>
        <v>-0.4384949348769899</v>
      </c>
      <c r="O94" s="20">
        <f t="shared" si="25"/>
        <v>303</v>
      </c>
      <c r="P94" s="14">
        <f t="shared" si="22"/>
        <v>100</v>
      </c>
      <c r="Q94" s="18">
        <f t="shared" si="23"/>
        <v>2</v>
      </c>
      <c r="R94" s="18">
        <f t="shared" si="24"/>
        <v>3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58</v>
      </c>
      <c r="C96" s="18">
        <f t="shared" si="27"/>
        <v>298</v>
      </c>
      <c r="D96" s="18">
        <f t="shared" si="27"/>
        <v>29</v>
      </c>
      <c r="E96" s="18">
        <f t="shared" si="27"/>
        <v>24</v>
      </c>
      <c r="F96" s="18">
        <f t="shared" si="27"/>
        <v>41</v>
      </c>
      <c r="G96" s="18">
        <f t="shared" si="27"/>
        <v>371</v>
      </c>
      <c r="H96" s="18">
        <f t="shared" si="27"/>
        <v>20</v>
      </c>
      <c r="I96" s="18">
        <f t="shared" si="27"/>
        <v>4</v>
      </c>
      <c r="J96" s="18">
        <f t="shared" si="27"/>
        <v>303</v>
      </c>
      <c r="K96" s="18">
        <f t="shared" si="27"/>
        <v>388</v>
      </c>
      <c r="L96" s="18"/>
      <c r="M96" s="18"/>
      <c r="N96" s="18">
        <f>SUM(N4:N94)</f>
        <v>303</v>
      </c>
      <c r="O96" s="18"/>
      <c r="P96" s="18"/>
      <c r="Q96" s="18">
        <f>SUM(Q4:Q94)</f>
        <v>768</v>
      </c>
      <c r="R96" s="18">
        <f>SUM(R4:R94)</f>
        <v>77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4">
      <selection activeCell="T4" sqref="T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64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433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339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>+B4+C4-D4-E4</f>
        <v>0</v>
      </c>
      <c r="K4" s="18">
        <f>+F4+G4-H4-I4</f>
        <v>0</v>
      </c>
      <c r="L4" s="18">
        <f>J4</f>
        <v>0</v>
      </c>
      <c r="M4" s="18">
        <f>K4</f>
        <v>0</v>
      </c>
      <c r="N4" s="14">
        <f aca="true" t="shared" si="0" ref="N4:N35">(+J4+K4)*($J$96/($J$96+$K$96))</f>
        <v>0</v>
      </c>
      <c r="O4" s="20">
        <f>N4</f>
        <v>0</v>
      </c>
      <c r="P4" s="14">
        <f aca="true" t="shared" si="1" ref="P4:P35">O4*100/$N$96</f>
        <v>0</v>
      </c>
      <c r="Q4" s="18">
        <f aca="true" t="shared" si="2" ref="Q4:Q35">+B4+C4+F4+G4</f>
        <v>0</v>
      </c>
      <c r="R4" s="18">
        <f aca="true" t="shared" si="3" ref="R4:R35">D4+E4+H4+I4</f>
        <v>0</v>
      </c>
      <c r="X4" s="24" t="s">
        <v>37</v>
      </c>
      <c r="Z4" s="20">
        <f>SUM(N4:N10)</f>
        <v>0</v>
      </c>
      <c r="AA4" s="14">
        <f aca="true" t="shared" si="4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aca="true" t="shared" si="5" ref="J5:J20">+B5+C5-D5-E5</f>
        <v>0</v>
      </c>
      <c r="K5" s="18">
        <f aca="true" t="shared" si="6" ref="K5:K20">+F5+G5-H5-I5</f>
        <v>0</v>
      </c>
      <c r="L5" s="18">
        <f aca="true" t="shared" si="7" ref="L5:M24">L4+J5</f>
        <v>0</v>
      </c>
      <c r="M5" s="18">
        <f t="shared" si="7"/>
        <v>0</v>
      </c>
      <c r="N5" s="14">
        <f t="shared" si="0"/>
        <v>0</v>
      </c>
      <c r="O5" s="20">
        <f aca="true" t="shared" si="8" ref="O5:O36">O4+N5</f>
        <v>0</v>
      </c>
      <c r="P5" s="14">
        <f t="shared" si="1"/>
        <v>0</v>
      </c>
      <c r="Q5" s="18">
        <f t="shared" si="2"/>
        <v>0</v>
      </c>
      <c r="R5" s="18">
        <f t="shared" si="3"/>
        <v>0</v>
      </c>
      <c r="T5" s="17" t="s">
        <v>38</v>
      </c>
      <c r="V5" s="18">
        <f>R96</f>
        <v>47</v>
      </c>
      <c r="W5" s="13"/>
      <c r="X5" s="13"/>
      <c r="Y5" s="23" t="s">
        <v>39</v>
      </c>
      <c r="Z5" s="20">
        <f>SUM(N11:N17)</f>
        <v>5.215339233038349</v>
      </c>
      <c r="AA5" s="14">
        <f t="shared" si="4"/>
        <v>3.834808259587022</v>
      </c>
      <c r="AB5" s="20">
        <f>SUM(Q11:Q17)+SUM(R11:R17)</f>
        <v>19</v>
      </c>
      <c r="AC5" s="20">
        <f>100*SUM(Q11:Q17)/AB5</f>
        <v>84.21052631578948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5"/>
        <v>0</v>
      </c>
      <c r="K6" s="18">
        <f t="shared" si="6"/>
        <v>0</v>
      </c>
      <c r="L6" s="18">
        <f t="shared" si="7"/>
        <v>0</v>
      </c>
      <c r="M6" s="18">
        <f t="shared" si="7"/>
        <v>0</v>
      </c>
      <c r="N6" s="14">
        <f t="shared" si="0"/>
        <v>0</v>
      </c>
      <c r="O6" s="20">
        <f t="shared" si="8"/>
        <v>0</v>
      </c>
      <c r="P6" s="14">
        <f t="shared" si="1"/>
        <v>0</v>
      </c>
      <c r="Q6" s="18">
        <f t="shared" si="2"/>
        <v>0</v>
      </c>
      <c r="R6" s="18">
        <f t="shared" si="3"/>
        <v>0</v>
      </c>
      <c r="T6" s="17" t="s">
        <v>40</v>
      </c>
      <c r="V6" s="18">
        <f>Q96</f>
        <v>386</v>
      </c>
      <c r="W6" s="13"/>
      <c r="X6" s="23" t="s">
        <v>41</v>
      </c>
      <c r="Z6" s="20">
        <f>SUM(N18:N24)</f>
        <v>11.233038348082596</v>
      </c>
      <c r="AA6" s="14">
        <f t="shared" si="4"/>
        <v>8.259587020648969</v>
      </c>
      <c r="AB6" s="20">
        <f>SUM(Q18:Q24)+SUM(R18:R24)</f>
        <v>34</v>
      </c>
      <c r="AC6" s="20">
        <f>100*SUM(Q18:Q24)/AB6</f>
        <v>91.17647058823529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5"/>
        <v>0</v>
      </c>
      <c r="K7" s="18">
        <f t="shared" si="6"/>
        <v>0</v>
      </c>
      <c r="L7" s="18">
        <f t="shared" si="7"/>
        <v>0</v>
      </c>
      <c r="M7" s="18">
        <f t="shared" si="7"/>
        <v>0</v>
      </c>
      <c r="N7" s="14">
        <f t="shared" si="0"/>
        <v>0</v>
      </c>
      <c r="O7" s="20">
        <f t="shared" si="8"/>
        <v>0</v>
      </c>
      <c r="P7" s="14">
        <f t="shared" si="1"/>
        <v>0</v>
      </c>
      <c r="Q7" s="18">
        <f t="shared" si="2"/>
        <v>0</v>
      </c>
      <c r="R7" s="18">
        <f t="shared" si="3"/>
        <v>0</v>
      </c>
      <c r="T7" s="17" t="s">
        <v>42</v>
      </c>
      <c r="V7" s="14">
        <f>V6*100/(V5+V6)</f>
        <v>89.14549653579677</v>
      </c>
      <c r="W7" s="13"/>
      <c r="Y7" s="23" t="s">
        <v>43</v>
      </c>
      <c r="Z7" s="20">
        <f>SUM(N25:N31)</f>
        <v>18.454277286135692</v>
      </c>
      <c r="AA7" s="14">
        <f t="shared" si="4"/>
        <v>13.569321533923306</v>
      </c>
      <c r="AB7" s="20">
        <f>SUM(Q25:Q31)+SUM(R25:R31)</f>
        <v>62</v>
      </c>
      <c r="AC7" s="20">
        <f>100*SUM(Q25:Q31)/AB7</f>
        <v>87.09677419354838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5"/>
        <v>0</v>
      </c>
      <c r="K8" s="18">
        <f t="shared" si="6"/>
        <v>0</v>
      </c>
      <c r="L8" s="18">
        <f t="shared" si="7"/>
        <v>0</v>
      </c>
      <c r="M8" s="18">
        <f t="shared" si="7"/>
        <v>0</v>
      </c>
      <c r="N8" s="14">
        <f t="shared" si="0"/>
        <v>0</v>
      </c>
      <c r="O8" s="20">
        <f t="shared" si="8"/>
        <v>0</v>
      </c>
      <c r="P8" s="14">
        <f t="shared" si="1"/>
        <v>0</v>
      </c>
      <c r="Q8" s="18">
        <f t="shared" si="2"/>
        <v>0</v>
      </c>
      <c r="R8" s="18">
        <f t="shared" si="3"/>
        <v>0</v>
      </c>
      <c r="W8" s="13"/>
      <c r="X8" s="23" t="s">
        <v>44</v>
      </c>
      <c r="Z8" s="20">
        <f>SUM(N32:N38)</f>
        <v>20.86135693215339</v>
      </c>
      <c r="AA8" s="14">
        <f t="shared" si="4"/>
        <v>15.339233038348084</v>
      </c>
      <c r="AB8" s="20">
        <f>SUM(Q32:Q38)+SUM(R32:R38)</f>
        <v>56</v>
      </c>
      <c r="AC8" s="20">
        <f>100*SUM(Q32:Q38)/AB8</f>
        <v>96.42857142857143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5"/>
        <v>0</v>
      </c>
      <c r="K9" s="18">
        <f t="shared" si="6"/>
        <v>0</v>
      </c>
      <c r="L9" s="18">
        <f t="shared" si="7"/>
        <v>0</v>
      </c>
      <c r="M9" s="18">
        <f t="shared" si="7"/>
        <v>0</v>
      </c>
      <c r="N9" s="14">
        <f t="shared" si="0"/>
        <v>0</v>
      </c>
      <c r="O9" s="20">
        <f t="shared" si="8"/>
        <v>0</v>
      </c>
      <c r="P9" s="14">
        <f t="shared" si="1"/>
        <v>0</v>
      </c>
      <c r="Q9" s="18">
        <f t="shared" si="2"/>
        <v>0</v>
      </c>
      <c r="R9" s="18">
        <f t="shared" si="3"/>
        <v>0</v>
      </c>
      <c r="T9" s="17" t="s">
        <v>45</v>
      </c>
      <c r="V9" s="14"/>
      <c r="W9" s="13"/>
      <c r="Y9" s="23" t="s">
        <v>46</v>
      </c>
      <c r="Z9" s="20">
        <f>SUM(N39:N45)</f>
        <v>8.825958702064897</v>
      </c>
      <c r="AA9" s="14">
        <f t="shared" si="4"/>
        <v>6.489675516224191</v>
      </c>
      <c r="AB9" s="20">
        <f>SUM(Q39:Q45)+SUM(R39:R45)</f>
        <v>26</v>
      </c>
      <c r="AC9" s="20">
        <f>100*SUM(Q39:Q45)/AB9</f>
        <v>92.3076923076923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5"/>
        <v>0</v>
      </c>
      <c r="K10" s="18">
        <f t="shared" si="6"/>
        <v>0</v>
      </c>
      <c r="L10" s="18">
        <f t="shared" si="7"/>
        <v>0</v>
      </c>
      <c r="M10" s="18">
        <f t="shared" si="7"/>
        <v>0</v>
      </c>
      <c r="N10" s="14">
        <f t="shared" si="0"/>
        <v>0</v>
      </c>
      <c r="O10" s="20">
        <f t="shared" si="8"/>
        <v>0</v>
      </c>
      <c r="P10" s="14">
        <f t="shared" si="1"/>
        <v>0</v>
      </c>
      <c r="Q10" s="18">
        <f t="shared" si="2"/>
        <v>0</v>
      </c>
      <c r="R10" s="18">
        <f t="shared" si="3"/>
        <v>0</v>
      </c>
      <c r="U10" s="17" t="s">
        <v>4</v>
      </c>
      <c r="V10" s="14">
        <f>100*(+C96/(B96+C96))</f>
        <v>82.63473053892216</v>
      </c>
      <c r="W10" s="13"/>
      <c r="X10" s="25" t="s">
        <v>47</v>
      </c>
      <c r="Z10" s="20">
        <f>SUM(N46:N52)</f>
        <v>21.663716814159294</v>
      </c>
      <c r="AA10" s="14">
        <f t="shared" si="4"/>
        <v>15.929203539823012</v>
      </c>
      <c r="AB10" s="20">
        <f>SUM(Q46:Q52)+SUM(R46:R52)</f>
        <v>60</v>
      </c>
      <c r="AC10" s="20">
        <f>100*SUM(Q46:Q52)/AB10</f>
        <v>95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5"/>
        <v>0</v>
      </c>
      <c r="K11" s="18">
        <f t="shared" si="6"/>
        <v>0</v>
      </c>
      <c r="L11" s="18">
        <f t="shared" si="7"/>
        <v>0</v>
      </c>
      <c r="M11" s="18">
        <f t="shared" si="7"/>
        <v>0</v>
      </c>
      <c r="N11" s="14">
        <f t="shared" si="0"/>
        <v>0</v>
      </c>
      <c r="O11" s="20">
        <f t="shared" si="8"/>
        <v>0</v>
      </c>
      <c r="P11" s="14">
        <f t="shared" si="1"/>
        <v>0</v>
      </c>
      <c r="Q11" s="18">
        <f t="shared" si="2"/>
        <v>0</v>
      </c>
      <c r="R11" s="18">
        <f t="shared" si="3"/>
        <v>0</v>
      </c>
      <c r="S11" s="17"/>
      <c r="U11" s="17" t="s">
        <v>5</v>
      </c>
      <c r="V11" s="14">
        <f>100*(+G96/(F96+G96))</f>
        <v>86.3013698630137</v>
      </c>
      <c r="W11" s="13"/>
      <c r="Y11" s="25" t="s">
        <v>48</v>
      </c>
      <c r="Z11" s="20">
        <f>SUM(N53:N59)</f>
        <v>30.890855457227136</v>
      </c>
      <c r="AA11" s="14">
        <f t="shared" si="4"/>
        <v>22.713864306784664</v>
      </c>
      <c r="AB11" s="20">
        <f>SUM(Q53:Q59)+SUM(R53:R59)</f>
        <v>87</v>
      </c>
      <c r="AC11" s="20">
        <f>100*SUM(Q53:Q59)/AB11</f>
        <v>94.25287356321839</v>
      </c>
    </row>
    <row r="12" spans="1:29" ht="15">
      <c r="A12" s="22">
        <v>32580</v>
      </c>
      <c r="B12" s="2"/>
      <c r="C12" s="4">
        <v>1</v>
      </c>
      <c r="D12" s="2"/>
      <c r="E12" s="2"/>
      <c r="F12" s="2"/>
      <c r="G12" s="2"/>
      <c r="H12" s="2"/>
      <c r="I12" s="2"/>
      <c r="J12" s="18">
        <f t="shared" si="5"/>
        <v>1</v>
      </c>
      <c r="K12" s="18">
        <f t="shared" si="6"/>
        <v>0</v>
      </c>
      <c r="L12" s="18">
        <f t="shared" si="7"/>
        <v>1</v>
      </c>
      <c r="M12" s="18">
        <f t="shared" si="7"/>
        <v>0</v>
      </c>
      <c r="N12" s="14">
        <f t="shared" si="0"/>
        <v>0.40117994100294985</v>
      </c>
      <c r="O12" s="20">
        <f t="shared" si="8"/>
        <v>0.40117994100294985</v>
      </c>
      <c r="P12" s="14">
        <f t="shared" si="1"/>
        <v>0.2949852507374631</v>
      </c>
      <c r="Q12" s="18">
        <f t="shared" si="2"/>
        <v>1</v>
      </c>
      <c r="R12" s="18">
        <f t="shared" si="3"/>
        <v>0</v>
      </c>
      <c r="U12" s="17" t="s">
        <v>49</v>
      </c>
      <c r="V12" s="14">
        <f>100*((G96+C96)/(B96+C96+F96+G96))</f>
        <v>84.71502590673575</v>
      </c>
      <c r="W12" s="13"/>
      <c r="X12" s="25" t="s">
        <v>50</v>
      </c>
      <c r="Z12" s="20">
        <f>SUM(N60:N66)</f>
        <v>8.825958702064895</v>
      </c>
      <c r="AA12" s="14">
        <f t="shared" si="4"/>
        <v>6.489675516224189</v>
      </c>
      <c r="AB12" s="20">
        <f>SUM(Q60:Q66)+SUM(R60:R66)</f>
        <v>30</v>
      </c>
      <c r="AC12" s="20">
        <f>100*SUM(Q60:Q66)/AB12</f>
        <v>86.66666666666667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5"/>
        <v>0</v>
      </c>
      <c r="K13" s="18">
        <f t="shared" si="6"/>
        <v>0</v>
      </c>
      <c r="L13" s="18">
        <f t="shared" si="7"/>
        <v>1</v>
      </c>
      <c r="M13" s="18">
        <f t="shared" si="7"/>
        <v>0</v>
      </c>
      <c r="N13" s="14">
        <f t="shared" si="0"/>
        <v>0</v>
      </c>
      <c r="O13" s="20">
        <f t="shared" si="8"/>
        <v>0.40117994100294985</v>
      </c>
      <c r="P13" s="14">
        <f t="shared" si="1"/>
        <v>0.2949852507374631</v>
      </c>
      <c r="Q13" s="18">
        <f t="shared" si="2"/>
        <v>0</v>
      </c>
      <c r="R13" s="18">
        <f t="shared" si="3"/>
        <v>0</v>
      </c>
      <c r="W13" s="13"/>
      <c r="Y13" s="25" t="s">
        <v>51</v>
      </c>
      <c r="Z13" s="20">
        <f>SUM(N67:N73)</f>
        <v>4.412979351032448</v>
      </c>
      <c r="AA13" s="14">
        <f t="shared" si="4"/>
        <v>3.2448377581120953</v>
      </c>
      <c r="AB13" s="20">
        <f>SUM(Q67:Q73)+SUM(R67:R73)</f>
        <v>25</v>
      </c>
      <c r="AC13" s="20">
        <f>100*SUM(Q67:Q73)/AB13</f>
        <v>72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5"/>
        <v>0</v>
      </c>
      <c r="K14" s="18">
        <f t="shared" si="6"/>
        <v>0</v>
      </c>
      <c r="L14" s="18">
        <f t="shared" si="7"/>
        <v>1</v>
      </c>
      <c r="M14" s="18">
        <f t="shared" si="7"/>
        <v>0</v>
      </c>
      <c r="N14" s="14">
        <f t="shared" si="0"/>
        <v>0</v>
      </c>
      <c r="O14" s="20">
        <f t="shared" si="8"/>
        <v>0.40117994100294985</v>
      </c>
      <c r="P14" s="14">
        <f t="shared" si="1"/>
        <v>0.2949852507374631</v>
      </c>
      <c r="Q14" s="18">
        <f t="shared" si="2"/>
        <v>0</v>
      </c>
      <c r="R14" s="18">
        <f t="shared" si="3"/>
        <v>0</v>
      </c>
      <c r="T14" s="17"/>
      <c r="W14" s="13"/>
      <c r="X14" s="25" t="s">
        <v>52</v>
      </c>
      <c r="Z14" s="20">
        <f>SUM(N74:N80)</f>
        <v>5.616519174041298</v>
      </c>
      <c r="AA14" s="14">
        <f t="shared" si="4"/>
        <v>4.129793510324484</v>
      </c>
      <c r="AB14" s="20">
        <f>SUM(Q74:Q80)+SUM(R74:R80)</f>
        <v>28</v>
      </c>
      <c r="AC14" s="20">
        <f>100*SUM(Q74:Q80)/AB14</f>
        <v>75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5"/>
        <v>0</v>
      </c>
      <c r="K15" s="18">
        <f t="shared" si="6"/>
        <v>0</v>
      </c>
      <c r="L15" s="18">
        <f t="shared" si="7"/>
        <v>1</v>
      </c>
      <c r="M15" s="18">
        <f t="shared" si="7"/>
        <v>0</v>
      </c>
      <c r="N15" s="14">
        <f t="shared" si="0"/>
        <v>0</v>
      </c>
      <c r="O15" s="20">
        <f t="shared" si="8"/>
        <v>0.40117994100294985</v>
      </c>
      <c r="P15" s="14">
        <f t="shared" si="1"/>
        <v>0.2949852507374631</v>
      </c>
      <c r="Q15" s="18">
        <f t="shared" si="2"/>
        <v>0</v>
      </c>
      <c r="R15" s="18">
        <f t="shared" si="3"/>
        <v>0</v>
      </c>
      <c r="T15" s="17"/>
      <c r="W15" s="13"/>
      <c r="Y15" s="25" t="s">
        <v>53</v>
      </c>
      <c r="Z15" s="20">
        <f>SUM(N81:N87)</f>
        <v>0.40117994100294985</v>
      </c>
      <c r="AA15" s="14">
        <f t="shared" si="4"/>
        <v>0.2949852507374632</v>
      </c>
      <c r="AB15" s="20">
        <f>SUM(Q81:Q87)+SUM(R81:R87)</f>
        <v>5</v>
      </c>
      <c r="AC15" s="20">
        <f>100*SUM(Q81:Q87)/AB15</f>
        <v>60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5"/>
        <v>0</v>
      </c>
      <c r="K16" s="18">
        <f t="shared" si="6"/>
        <v>0</v>
      </c>
      <c r="L16" s="18">
        <f t="shared" si="7"/>
        <v>1</v>
      </c>
      <c r="M16" s="18">
        <f t="shared" si="7"/>
        <v>0</v>
      </c>
      <c r="N16" s="14">
        <f t="shared" si="0"/>
        <v>0</v>
      </c>
      <c r="O16" s="20">
        <f t="shared" si="8"/>
        <v>0.40117994100294985</v>
      </c>
      <c r="P16" s="14">
        <f t="shared" si="1"/>
        <v>0.2949852507374631</v>
      </c>
      <c r="Q16" s="18">
        <f t="shared" si="2"/>
        <v>0</v>
      </c>
      <c r="R16" s="18">
        <f t="shared" si="3"/>
        <v>0</v>
      </c>
      <c r="X16" s="25" t="s">
        <v>54</v>
      </c>
      <c r="Z16" s="20">
        <f>SUM(N88:N94)</f>
        <v>-0.40117994100294985</v>
      </c>
      <c r="AA16" s="14">
        <f t="shared" si="4"/>
        <v>-0.2949852507374632</v>
      </c>
      <c r="AB16" s="20">
        <f>SUM(Q88:Q94)+SUM(R88:R94)</f>
        <v>1</v>
      </c>
      <c r="AC16" s="20">
        <f>100*SUM(Q88:Q94)/AB16</f>
        <v>0</v>
      </c>
    </row>
    <row r="17" spans="1:29" ht="15">
      <c r="A17" s="22">
        <v>32585</v>
      </c>
      <c r="B17" s="4">
        <v>1</v>
      </c>
      <c r="C17" s="4">
        <v>5</v>
      </c>
      <c r="D17" s="4">
        <v>1</v>
      </c>
      <c r="E17" s="4">
        <v>2</v>
      </c>
      <c r="F17" s="4">
        <v>2</v>
      </c>
      <c r="G17" s="4">
        <v>7</v>
      </c>
      <c r="H17" s="2"/>
      <c r="I17" s="2"/>
      <c r="J17" s="18">
        <f t="shared" si="5"/>
        <v>3</v>
      </c>
      <c r="K17" s="18">
        <f t="shared" si="6"/>
        <v>9</v>
      </c>
      <c r="L17" s="18">
        <f t="shared" si="7"/>
        <v>4</v>
      </c>
      <c r="M17" s="18">
        <f t="shared" si="7"/>
        <v>9</v>
      </c>
      <c r="N17" s="14">
        <f t="shared" si="0"/>
        <v>4.814159292035399</v>
      </c>
      <c r="O17" s="20">
        <f t="shared" si="8"/>
        <v>5.215339233038349</v>
      </c>
      <c r="P17" s="14">
        <f t="shared" si="1"/>
        <v>3.834808259587021</v>
      </c>
      <c r="Q17" s="18">
        <f t="shared" si="2"/>
        <v>15</v>
      </c>
      <c r="R17" s="18">
        <f t="shared" si="3"/>
        <v>3</v>
      </c>
      <c r="T17" s="17"/>
      <c r="X17" s="13"/>
      <c r="Y17" s="17" t="s">
        <v>55</v>
      </c>
      <c r="Z17" s="18">
        <f>SUM(Z4:Z16)</f>
        <v>135.99999999999997</v>
      </c>
      <c r="AA17" s="18">
        <f>SUM(AA4:AA16)</f>
        <v>100.00000000000003</v>
      </c>
      <c r="AB17" s="18">
        <f>SUM(AB4:AB16)</f>
        <v>433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5"/>
        <v>0</v>
      </c>
      <c r="K18" s="18">
        <f t="shared" si="6"/>
        <v>0</v>
      </c>
      <c r="L18" s="18">
        <f t="shared" si="7"/>
        <v>4</v>
      </c>
      <c r="M18" s="18">
        <f t="shared" si="7"/>
        <v>9</v>
      </c>
      <c r="N18" s="14">
        <f t="shared" si="0"/>
        <v>0</v>
      </c>
      <c r="O18" s="20">
        <f t="shared" si="8"/>
        <v>5.215339233038349</v>
      </c>
      <c r="P18" s="14">
        <f t="shared" si="1"/>
        <v>3.834808259587021</v>
      </c>
      <c r="Q18" s="18">
        <f t="shared" si="2"/>
        <v>0</v>
      </c>
      <c r="R18" s="18">
        <f t="shared" si="3"/>
        <v>0</v>
      </c>
      <c r="T18" s="17"/>
      <c r="Y18"/>
      <c r="Z18"/>
      <c r="AA18"/>
    </row>
    <row r="19" spans="1:29" ht="15">
      <c r="A19" s="22">
        <v>32587</v>
      </c>
      <c r="B19" s="4">
        <v>2</v>
      </c>
      <c r="C19" s="4">
        <v>4</v>
      </c>
      <c r="D19" s="4">
        <v>1</v>
      </c>
      <c r="E19" s="4">
        <v>1</v>
      </c>
      <c r="F19" s="2"/>
      <c r="G19" s="4">
        <v>5</v>
      </c>
      <c r="H19" s="2"/>
      <c r="I19" s="2"/>
      <c r="J19" s="18">
        <f t="shared" si="5"/>
        <v>4</v>
      </c>
      <c r="K19" s="18">
        <f t="shared" si="6"/>
        <v>5</v>
      </c>
      <c r="L19" s="18">
        <f t="shared" si="7"/>
        <v>8</v>
      </c>
      <c r="M19" s="18">
        <f t="shared" si="7"/>
        <v>14</v>
      </c>
      <c r="N19" s="14">
        <f t="shared" si="0"/>
        <v>3.6106194690265485</v>
      </c>
      <c r="O19" s="20">
        <f t="shared" si="8"/>
        <v>8.825958702064897</v>
      </c>
      <c r="P19" s="14">
        <f t="shared" si="1"/>
        <v>6.489675516224189</v>
      </c>
      <c r="Q19" s="18">
        <f t="shared" si="2"/>
        <v>11</v>
      </c>
      <c r="R19" s="18">
        <f t="shared" si="3"/>
        <v>2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>
        <v>1</v>
      </c>
      <c r="C20" s="4">
        <v>1</v>
      </c>
      <c r="D20" s="2"/>
      <c r="E20" s="2"/>
      <c r="F20" s="2"/>
      <c r="G20" s="4">
        <v>2</v>
      </c>
      <c r="H20" s="2"/>
      <c r="I20" s="2"/>
      <c r="J20" s="18">
        <f t="shared" si="5"/>
        <v>2</v>
      </c>
      <c r="K20" s="18">
        <f t="shared" si="6"/>
        <v>2</v>
      </c>
      <c r="L20" s="18">
        <f t="shared" si="7"/>
        <v>10</v>
      </c>
      <c r="M20" s="18">
        <f t="shared" si="7"/>
        <v>16</v>
      </c>
      <c r="N20" s="14">
        <f t="shared" si="0"/>
        <v>1.6047197640117994</v>
      </c>
      <c r="O20" s="20">
        <f t="shared" si="8"/>
        <v>10.430678466076696</v>
      </c>
      <c r="P20" s="14">
        <f t="shared" si="1"/>
        <v>7.66961651917404</v>
      </c>
      <c r="Q20" s="18">
        <f t="shared" si="2"/>
        <v>4</v>
      </c>
      <c r="R20" s="18">
        <f t="shared" si="3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aca="true" t="shared" si="9" ref="J21:J36">+B21+C21-D21-E21</f>
        <v>0</v>
      </c>
      <c r="K21" s="18">
        <f aca="true" t="shared" si="10" ref="K21:K36">+F21+G21-H21-I21</f>
        <v>0</v>
      </c>
      <c r="L21" s="18">
        <f t="shared" si="7"/>
        <v>10</v>
      </c>
      <c r="M21" s="18">
        <f t="shared" si="7"/>
        <v>16</v>
      </c>
      <c r="N21" s="14">
        <f t="shared" si="0"/>
        <v>0</v>
      </c>
      <c r="O21" s="20">
        <f t="shared" si="8"/>
        <v>10.430678466076696</v>
      </c>
      <c r="P21" s="14">
        <f t="shared" si="1"/>
        <v>7.66961651917404</v>
      </c>
      <c r="Q21" s="18">
        <f t="shared" si="2"/>
        <v>0</v>
      </c>
      <c r="R21" s="18">
        <f t="shared" si="3"/>
        <v>0</v>
      </c>
      <c r="T21" s="17"/>
      <c r="X21" s="13"/>
      <c r="Y21" s="13"/>
    </row>
    <row r="22" spans="1:25" ht="15">
      <c r="A22" s="22">
        <v>32590</v>
      </c>
      <c r="B22" s="2"/>
      <c r="C22" s="4">
        <v>3</v>
      </c>
      <c r="D22" s="2"/>
      <c r="E22" s="2"/>
      <c r="F22" s="4">
        <v>1</v>
      </c>
      <c r="G22" s="4">
        <v>2</v>
      </c>
      <c r="H22" s="2"/>
      <c r="I22" s="2"/>
      <c r="J22" s="18">
        <f t="shared" si="9"/>
        <v>3</v>
      </c>
      <c r="K22" s="18">
        <f t="shared" si="10"/>
        <v>3</v>
      </c>
      <c r="L22" s="18">
        <f t="shared" si="7"/>
        <v>13</v>
      </c>
      <c r="M22" s="18">
        <f t="shared" si="7"/>
        <v>19</v>
      </c>
      <c r="N22" s="14">
        <f t="shared" si="0"/>
        <v>2.4070796460176993</v>
      </c>
      <c r="O22" s="20">
        <f t="shared" si="8"/>
        <v>12.837758112094395</v>
      </c>
      <c r="P22" s="14">
        <f t="shared" si="1"/>
        <v>9.43952802359882</v>
      </c>
      <c r="Q22" s="18">
        <f t="shared" si="2"/>
        <v>6</v>
      </c>
      <c r="R22" s="18">
        <f t="shared" si="3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9"/>
        <v>0</v>
      </c>
      <c r="K23" s="18">
        <f t="shared" si="10"/>
        <v>0</v>
      </c>
      <c r="L23" s="18">
        <f t="shared" si="7"/>
        <v>13</v>
      </c>
      <c r="M23" s="18">
        <f t="shared" si="7"/>
        <v>19</v>
      </c>
      <c r="N23" s="14">
        <f t="shared" si="0"/>
        <v>0</v>
      </c>
      <c r="O23" s="20">
        <f t="shared" si="8"/>
        <v>12.837758112094395</v>
      </c>
      <c r="P23" s="14">
        <f t="shared" si="1"/>
        <v>9.43952802359882</v>
      </c>
      <c r="Q23" s="18">
        <f t="shared" si="2"/>
        <v>0</v>
      </c>
      <c r="R23" s="18">
        <f t="shared" si="3"/>
        <v>0</v>
      </c>
      <c r="T23" s="17"/>
      <c r="X23" s="13"/>
      <c r="Y23" s="13"/>
    </row>
    <row r="24" spans="1:25" ht="15">
      <c r="A24" s="22">
        <v>32592</v>
      </c>
      <c r="B24" s="4">
        <v>1</v>
      </c>
      <c r="C24" s="4">
        <v>2</v>
      </c>
      <c r="D24" s="2"/>
      <c r="E24" s="4">
        <v>1</v>
      </c>
      <c r="F24" s="2"/>
      <c r="G24" s="4">
        <v>7</v>
      </c>
      <c r="H24" s="2"/>
      <c r="I24" s="2"/>
      <c r="J24" s="18">
        <f t="shared" si="9"/>
        <v>2</v>
      </c>
      <c r="K24" s="18">
        <f t="shared" si="10"/>
        <v>7</v>
      </c>
      <c r="L24" s="18">
        <f t="shared" si="7"/>
        <v>15</v>
      </c>
      <c r="M24" s="18">
        <f t="shared" si="7"/>
        <v>26</v>
      </c>
      <c r="N24" s="14">
        <f t="shared" si="0"/>
        <v>3.6106194690265485</v>
      </c>
      <c r="O24" s="20">
        <f t="shared" si="8"/>
        <v>16.448377581120944</v>
      </c>
      <c r="P24" s="14">
        <f t="shared" si="1"/>
        <v>12.094395280235988</v>
      </c>
      <c r="Q24" s="18">
        <f t="shared" si="2"/>
        <v>10</v>
      </c>
      <c r="R24" s="18">
        <f t="shared" si="3"/>
        <v>1</v>
      </c>
      <c r="T24" s="17"/>
      <c r="X24" s="13"/>
      <c r="Y24" s="13"/>
    </row>
    <row r="25" spans="1:25" ht="15">
      <c r="A25" s="22">
        <v>32593</v>
      </c>
      <c r="B25" s="4">
        <v>1</v>
      </c>
      <c r="C25" s="4">
        <v>2</v>
      </c>
      <c r="D25" s="4">
        <v>1</v>
      </c>
      <c r="E25" s="2"/>
      <c r="F25" s="2"/>
      <c r="G25" s="4">
        <v>8</v>
      </c>
      <c r="H25" s="2"/>
      <c r="I25" s="2"/>
      <c r="J25" s="18">
        <f t="shared" si="9"/>
        <v>2</v>
      </c>
      <c r="K25" s="18">
        <f t="shared" si="10"/>
        <v>8</v>
      </c>
      <c r="L25" s="18">
        <f aca="true" t="shared" si="11" ref="L25:M44">L24+J25</f>
        <v>17</v>
      </c>
      <c r="M25" s="18">
        <f t="shared" si="11"/>
        <v>34</v>
      </c>
      <c r="N25" s="14">
        <f t="shared" si="0"/>
        <v>4.011799410029498</v>
      </c>
      <c r="O25" s="20">
        <f t="shared" si="8"/>
        <v>20.46017699115044</v>
      </c>
      <c r="P25" s="14">
        <f t="shared" si="1"/>
        <v>15.044247787610617</v>
      </c>
      <c r="Q25" s="18">
        <f t="shared" si="2"/>
        <v>11</v>
      </c>
      <c r="R25" s="18">
        <f t="shared" si="3"/>
        <v>1</v>
      </c>
      <c r="S25" s="17"/>
      <c r="X25" s="13"/>
      <c r="Y25" s="13"/>
    </row>
    <row r="26" spans="1:25" ht="15">
      <c r="A26" s="22">
        <v>32594</v>
      </c>
      <c r="B26" s="2"/>
      <c r="C26" s="4">
        <v>2</v>
      </c>
      <c r="D26" s="4">
        <v>1</v>
      </c>
      <c r="E26" s="4">
        <v>1</v>
      </c>
      <c r="F26" s="4">
        <v>4</v>
      </c>
      <c r="G26" s="4">
        <v>8</v>
      </c>
      <c r="H26" s="2"/>
      <c r="I26" s="2"/>
      <c r="J26" s="18">
        <f t="shared" si="9"/>
        <v>0</v>
      </c>
      <c r="K26" s="18">
        <f t="shared" si="10"/>
        <v>12</v>
      </c>
      <c r="L26" s="18">
        <f t="shared" si="11"/>
        <v>17</v>
      </c>
      <c r="M26" s="18">
        <f t="shared" si="11"/>
        <v>46</v>
      </c>
      <c r="N26" s="14">
        <f t="shared" si="0"/>
        <v>4.814159292035399</v>
      </c>
      <c r="O26" s="20">
        <f t="shared" si="8"/>
        <v>25.27433628318584</v>
      </c>
      <c r="P26" s="14">
        <f t="shared" si="1"/>
        <v>18.584070796460175</v>
      </c>
      <c r="Q26" s="18">
        <f t="shared" si="2"/>
        <v>14</v>
      </c>
      <c r="R26" s="18">
        <f t="shared" si="3"/>
        <v>2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9"/>
        <v>0</v>
      </c>
      <c r="K27" s="18">
        <f t="shared" si="10"/>
        <v>0</v>
      </c>
      <c r="L27" s="18">
        <f t="shared" si="11"/>
        <v>17</v>
      </c>
      <c r="M27" s="18">
        <f t="shared" si="11"/>
        <v>46</v>
      </c>
      <c r="N27" s="14">
        <f t="shared" si="0"/>
        <v>0</v>
      </c>
      <c r="O27" s="20">
        <f t="shared" si="8"/>
        <v>25.27433628318584</v>
      </c>
      <c r="P27" s="14">
        <f t="shared" si="1"/>
        <v>18.584070796460175</v>
      </c>
      <c r="Q27" s="18">
        <f t="shared" si="2"/>
        <v>0</v>
      </c>
      <c r="R27" s="18">
        <f t="shared" si="3"/>
        <v>0</v>
      </c>
      <c r="T27" s="17"/>
      <c r="X27" s="13"/>
      <c r="Y27" s="13"/>
    </row>
    <row r="28" spans="1:20" ht="15">
      <c r="A28" s="22">
        <v>32596</v>
      </c>
      <c r="B28" s="2"/>
      <c r="C28" s="4">
        <v>6</v>
      </c>
      <c r="D28" s="4">
        <v>1</v>
      </c>
      <c r="E28" s="4">
        <v>1</v>
      </c>
      <c r="F28" s="4">
        <v>1</v>
      </c>
      <c r="G28" s="4">
        <v>7</v>
      </c>
      <c r="H28" s="4">
        <v>1</v>
      </c>
      <c r="I28" s="2"/>
      <c r="J28" s="18">
        <f t="shared" si="9"/>
        <v>4</v>
      </c>
      <c r="K28" s="18">
        <f t="shared" si="10"/>
        <v>7</v>
      </c>
      <c r="L28" s="18">
        <f t="shared" si="11"/>
        <v>21</v>
      </c>
      <c r="M28" s="18">
        <f t="shared" si="11"/>
        <v>53</v>
      </c>
      <c r="N28" s="14">
        <f t="shared" si="0"/>
        <v>4.412979351032448</v>
      </c>
      <c r="O28" s="20">
        <f t="shared" si="8"/>
        <v>29.687315634218287</v>
      </c>
      <c r="P28" s="14">
        <f t="shared" si="1"/>
        <v>21.82890855457227</v>
      </c>
      <c r="Q28" s="18">
        <f t="shared" si="2"/>
        <v>14</v>
      </c>
      <c r="R28" s="18">
        <f t="shared" si="3"/>
        <v>3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9"/>
        <v>0</v>
      </c>
      <c r="K29" s="18">
        <f t="shared" si="10"/>
        <v>0</v>
      </c>
      <c r="L29" s="18">
        <f t="shared" si="11"/>
        <v>21</v>
      </c>
      <c r="M29" s="18">
        <f t="shared" si="11"/>
        <v>53</v>
      </c>
      <c r="N29" s="14">
        <f t="shared" si="0"/>
        <v>0</v>
      </c>
      <c r="O29" s="20">
        <f t="shared" si="8"/>
        <v>29.687315634218287</v>
      </c>
      <c r="P29" s="14">
        <f t="shared" si="1"/>
        <v>21.82890855457227</v>
      </c>
      <c r="Q29" s="18">
        <f t="shared" si="2"/>
        <v>0</v>
      </c>
      <c r="R29" s="18">
        <f t="shared" si="3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9"/>
        <v>0</v>
      </c>
      <c r="K30" s="18">
        <f t="shared" si="10"/>
        <v>0</v>
      </c>
      <c r="L30" s="18">
        <f t="shared" si="11"/>
        <v>21</v>
      </c>
      <c r="M30" s="18">
        <f t="shared" si="11"/>
        <v>53</v>
      </c>
      <c r="N30" s="14">
        <f t="shared" si="0"/>
        <v>0</v>
      </c>
      <c r="O30" s="20">
        <f t="shared" si="8"/>
        <v>29.687315634218287</v>
      </c>
      <c r="P30" s="14">
        <f t="shared" si="1"/>
        <v>21.82890855457227</v>
      </c>
      <c r="Q30" s="18">
        <f t="shared" si="2"/>
        <v>0</v>
      </c>
      <c r="R30" s="18">
        <f t="shared" si="3"/>
        <v>0</v>
      </c>
      <c r="T30" s="17"/>
    </row>
    <row r="31" spans="1:20" ht="15">
      <c r="A31" s="22">
        <v>32599</v>
      </c>
      <c r="B31" s="4">
        <v>3</v>
      </c>
      <c r="C31" s="4">
        <v>6</v>
      </c>
      <c r="D31" s="4">
        <v>1</v>
      </c>
      <c r="E31" s="2"/>
      <c r="F31" s="4">
        <v>1</v>
      </c>
      <c r="G31" s="4">
        <v>5</v>
      </c>
      <c r="H31" s="2"/>
      <c r="I31" s="4">
        <v>1</v>
      </c>
      <c r="J31" s="18">
        <f t="shared" si="9"/>
        <v>8</v>
      </c>
      <c r="K31" s="18">
        <f t="shared" si="10"/>
        <v>5</v>
      </c>
      <c r="L31" s="18">
        <f t="shared" si="11"/>
        <v>29</v>
      </c>
      <c r="M31" s="18">
        <f t="shared" si="11"/>
        <v>58</v>
      </c>
      <c r="N31" s="14">
        <f t="shared" si="0"/>
        <v>5.215339233038348</v>
      </c>
      <c r="O31" s="20">
        <f t="shared" si="8"/>
        <v>34.902654867256636</v>
      </c>
      <c r="P31" s="14">
        <f t="shared" si="1"/>
        <v>25.663716814159294</v>
      </c>
      <c r="Q31" s="18">
        <f t="shared" si="2"/>
        <v>15</v>
      </c>
      <c r="R31" s="18">
        <f t="shared" si="3"/>
        <v>2</v>
      </c>
      <c r="T31" s="17"/>
    </row>
    <row r="32" spans="1:18" ht="15">
      <c r="A32" s="22">
        <v>32600</v>
      </c>
      <c r="B32" s="4">
        <v>1</v>
      </c>
      <c r="C32" s="4">
        <v>4</v>
      </c>
      <c r="D32" s="2"/>
      <c r="E32" s="2"/>
      <c r="F32" s="4">
        <v>1</v>
      </c>
      <c r="G32" s="4">
        <v>7</v>
      </c>
      <c r="H32" s="2"/>
      <c r="I32" s="2"/>
      <c r="J32" s="18">
        <f t="shared" si="9"/>
        <v>5</v>
      </c>
      <c r="K32" s="18">
        <f t="shared" si="10"/>
        <v>8</v>
      </c>
      <c r="L32" s="18">
        <f t="shared" si="11"/>
        <v>34</v>
      </c>
      <c r="M32" s="18">
        <f t="shared" si="11"/>
        <v>66</v>
      </c>
      <c r="N32" s="14">
        <f t="shared" si="0"/>
        <v>5.215339233038348</v>
      </c>
      <c r="O32" s="20">
        <f t="shared" si="8"/>
        <v>40.117994100294986</v>
      </c>
      <c r="P32" s="14">
        <f t="shared" si="1"/>
        <v>29.498525073746315</v>
      </c>
      <c r="Q32" s="18">
        <f t="shared" si="2"/>
        <v>13</v>
      </c>
      <c r="R32" s="18">
        <f t="shared" si="3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9"/>
        <v>0</v>
      </c>
      <c r="K33" s="18">
        <f t="shared" si="10"/>
        <v>0</v>
      </c>
      <c r="L33" s="18">
        <f t="shared" si="11"/>
        <v>34</v>
      </c>
      <c r="M33" s="18">
        <f t="shared" si="11"/>
        <v>66</v>
      </c>
      <c r="N33" s="14">
        <f t="shared" si="0"/>
        <v>0</v>
      </c>
      <c r="O33" s="20">
        <f t="shared" si="8"/>
        <v>40.117994100294986</v>
      </c>
      <c r="P33" s="14">
        <f t="shared" si="1"/>
        <v>29.498525073746315</v>
      </c>
      <c r="Q33" s="18">
        <f t="shared" si="2"/>
        <v>0</v>
      </c>
      <c r="R33" s="18">
        <f t="shared" si="3"/>
        <v>0</v>
      </c>
    </row>
    <row r="34" spans="1:18" ht="15">
      <c r="A34" s="22">
        <v>32602</v>
      </c>
      <c r="B34" s="4">
        <v>4</v>
      </c>
      <c r="C34" s="4">
        <v>10</v>
      </c>
      <c r="D34" s="4">
        <v>1</v>
      </c>
      <c r="E34" s="4">
        <v>1</v>
      </c>
      <c r="F34" s="2"/>
      <c r="G34" s="4">
        <v>6</v>
      </c>
      <c r="H34" s="2"/>
      <c r="I34" s="2"/>
      <c r="J34" s="18">
        <f t="shared" si="9"/>
        <v>12</v>
      </c>
      <c r="K34" s="18">
        <f t="shared" si="10"/>
        <v>6</v>
      </c>
      <c r="L34" s="18">
        <f t="shared" si="11"/>
        <v>46</v>
      </c>
      <c r="M34" s="18">
        <f t="shared" si="11"/>
        <v>72</v>
      </c>
      <c r="N34" s="14">
        <f t="shared" si="0"/>
        <v>7.221238938053097</v>
      </c>
      <c r="O34" s="20">
        <f t="shared" si="8"/>
        <v>47.339233038348084</v>
      </c>
      <c r="P34" s="14">
        <f t="shared" si="1"/>
        <v>34.80825958702065</v>
      </c>
      <c r="Q34" s="18">
        <f t="shared" si="2"/>
        <v>20</v>
      </c>
      <c r="R34" s="18">
        <f t="shared" si="3"/>
        <v>2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9"/>
        <v>0</v>
      </c>
      <c r="K35" s="18">
        <f t="shared" si="10"/>
        <v>0</v>
      </c>
      <c r="L35" s="18">
        <f t="shared" si="11"/>
        <v>46</v>
      </c>
      <c r="M35" s="18">
        <f t="shared" si="11"/>
        <v>72</v>
      </c>
      <c r="N35" s="14">
        <f t="shared" si="0"/>
        <v>0</v>
      </c>
      <c r="O35" s="20">
        <f t="shared" si="8"/>
        <v>47.339233038348084</v>
      </c>
      <c r="P35" s="14">
        <f t="shared" si="1"/>
        <v>34.80825958702065</v>
      </c>
      <c r="Q35" s="18">
        <f t="shared" si="2"/>
        <v>0</v>
      </c>
      <c r="R35" s="18">
        <f t="shared" si="3"/>
        <v>0</v>
      </c>
    </row>
    <row r="36" spans="1:18" ht="15">
      <c r="A36" s="22">
        <v>32604</v>
      </c>
      <c r="B36" s="4">
        <v>1</v>
      </c>
      <c r="C36" s="4">
        <v>3</v>
      </c>
      <c r="D36" s="2"/>
      <c r="E36" s="2"/>
      <c r="F36" s="2"/>
      <c r="G36" s="4">
        <v>3</v>
      </c>
      <c r="H36" s="2"/>
      <c r="I36" s="2"/>
      <c r="J36" s="18">
        <f t="shared" si="9"/>
        <v>4</v>
      </c>
      <c r="K36" s="18">
        <f t="shared" si="10"/>
        <v>3</v>
      </c>
      <c r="L36" s="18">
        <f t="shared" si="11"/>
        <v>50</v>
      </c>
      <c r="M36" s="18">
        <f t="shared" si="11"/>
        <v>75</v>
      </c>
      <c r="N36" s="14">
        <f aca="true" t="shared" si="12" ref="N36:N67">(+J36+K36)*($J$96/($J$96+$K$96))</f>
        <v>2.808259587020649</v>
      </c>
      <c r="O36" s="20">
        <f t="shared" si="8"/>
        <v>50.147492625368734</v>
      </c>
      <c r="P36" s="14">
        <f aca="true" t="shared" si="13" ref="P36:P67">O36*100/$N$96</f>
        <v>36.87315634218289</v>
      </c>
      <c r="Q36" s="18">
        <f aca="true" t="shared" si="14" ref="Q36:Q67">+B36+C36+F36+G36</f>
        <v>7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aca="true" t="shared" si="16" ref="J37:J52">+B37+C37-D37-E37</f>
        <v>0</v>
      </c>
      <c r="K37" s="18">
        <f aca="true" t="shared" si="17" ref="K37:K52">+F37+G37-H37-I37</f>
        <v>0</v>
      </c>
      <c r="L37" s="18">
        <f t="shared" si="11"/>
        <v>50</v>
      </c>
      <c r="M37" s="18">
        <f t="shared" si="11"/>
        <v>75</v>
      </c>
      <c r="N37" s="14">
        <f t="shared" si="12"/>
        <v>0</v>
      </c>
      <c r="O37" s="20">
        <f aca="true" t="shared" si="18" ref="O37:O68">O36+N37</f>
        <v>50.147492625368734</v>
      </c>
      <c r="P37" s="14">
        <f t="shared" si="13"/>
        <v>36.87315634218289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>
        <v>1</v>
      </c>
      <c r="C38" s="4">
        <v>6</v>
      </c>
      <c r="D38" s="2"/>
      <c r="E38" s="2"/>
      <c r="F38" s="2"/>
      <c r="G38" s="4">
        <v>7</v>
      </c>
      <c r="H38" s="2"/>
      <c r="I38" s="2"/>
      <c r="J38" s="18">
        <f t="shared" si="16"/>
        <v>7</v>
      </c>
      <c r="K38" s="18">
        <f t="shared" si="17"/>
        <v>7</v>
      </c>
      <c r="L38" s="18">
        <f t="shared" si="11"/>
        <v>57</v>
      </c>
      <c r="M38" s="18">
        <f t="shared" si="11"/>
        <v>82</v>
      </c>
      <c r="N38" s="14">
        <f t="shared" si="12"/>
        <v>5.616519174041298</v>
      </c>
      <c r="O38" s="20">
        <f t="shared" si="18"/>
        <v>55.764011799410035</v>
      </c>
      <c r="P38" s="14">
        <f t="shared" si="13"/>
        <v>41.00294985250738</v>
      </c>
      <c r="Q38" s="18">
        <f t="shared" si="14"/>
        <v>14</v>
      </c>
      <c r="R38" s="18">
        <f t="shared" si="15"/>
        <v>0</v>
      </c>
    </row>
    <row r="39" spans="1:19" ht="15">
      <c r="A39" s="22">
        <v>32607</v>
      </c>
      <c r="B39" s="4">
        <v>2</v>
      </c>
      <c r="C39" s="4">
        <v>5</v>
      </c>
      <c r="D39" s="2"/>
      <c r="E39" s="2"/>
      <c r="F39" s="2"/>
      <c r="G39" s="4">
        <v>4</v>
      </c>
      <c r="H39" s="4">
        <v>1</v>
      </c>
      <c r="I39" s="2"/>
      <c r="J39" s="18">
        <f t="shared" si="16"/>
        <v>7</v>
      </c>
      <c r="K39" s="18">
        <f t="shared" si="17"/>
        <v>3</v>
      </c>
      <c r="L39" s="18">
        <f t="shared" si="11"/>
        <v>64</v>
      </c>
      <c r="M39" s="18">
        <f t="shared" si="11"/>
        <v>85</v>
      </c>
      <c r="N39" s="14">
        <f t="shared" si="12"/>
        <v>4.011799410029498</v>
      </c>
      <c r="O39" s="20">
        <f t="shared" si="18"/>
        <v>59.77581120943953</v>
      </c>
      <c r="P39" s="14">
        <f t="shared" si="13"/>
        <v>43.952802359882014</v>
      </c>
      <c r="Q39" s="18">
        <f t="shared" si="14"/>
        <v>11</v>
      </c>
      <c r="R39" s="18">
        <f t="shared" si="15"/>
        <v>1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6"/>
        <v>0</v>
      </c>
      <c r="K40" s="18">
        <f t="shared" si="17"/>
        <v>0</v>
      </c>
      <c r="L40" s="18">
        <f t="shared" si="11"/>
        <v>64</v>
      </c>
      <c r="M40" s="18">
        <f t="shared" si="11"/>
        <v>85</v>
      </c>
      <c r="N40" s="14">
        <f t="shared" si="12"/>
        <v>0</v>
      </c>
      <c r="O40" s="20">
        <f t="shared" si="18"/>
        <v>59.77581120943953</v>
      </c>
      <c r="P40" s="14">
        <f t="shared" si="13"/>
        <v>43.952802359882014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/>
      <c r="C41" s="4">
        <v>3</v>
      </c>
      <c r="D41" s="4">
        <v>1</v>
      </c>
      <c r="E41" s="3" t="s">
        <v>65</v>
      </c>
      <c r="F41" s="2"/>
      <c r="G41" s="4">
        <v>3</v>
      </c>
      <c r="H41" s="2"/>
      <c r="I41" s="2"/>
      <c r="J41" s="18">
        <f t="shared" si="16"/>
        <v>2</v>
      </c>
      <c r="K41" s="18">
        <f t="shared" si="17"/>
        <v>3</v>
      </c>
      <c r="L41" s="18">
        <f t="shared" si="11"/>
        <v>66</v>
      </c>
      <c r="M41" s="18">
        <f t="shared" si="11"/>
        <v>88</v>
      </c>
      <c r="N41" s="14">
        <f t="shared" si="12"/>
        <v>2.005899705014749</v>
      </c>
      <c r="O41" s="20">
        <f t="shared" si="18"/>
        <v>61.78171091445428</v>
      </c>
      <c r="P41" s="14">
        <f t="shared" si="13"/>
        <v>45.42772861356932</v>
      </c>
      <c r="Q41" s="18">
        <f t="shared" si="14"/>
        <v>6</v>
      </c>
      <c r="R41" s="18">
        <f t="shared" si="15"/>
        <v>1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6"/>
        <v>0</v>
      </c>
      <c r="K42" s="18">
        <f t="shared" si="17"/>
        <v>0</v>
      </c>
      <c r="L42" s="18">
        <f t="shared" si="11"/>
        <v>66</v>
      </c>
      <c r="M42" s="18">
        <f t="shared" si="11"/>
        <v>88</v>
      </c>
      <c r="N42" s="14">
        <f t="shared" si="12"/>
        <v>0</v>
      </c>
      <c r="O42" s="20">
        <f t="shared" si="18"/>
        <v>61.78171091445428</v>
      </c>
      <c r="P42" s="14">
        <f t="shared" si="13"/>
        <v>45.42772861356932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6"/>
        <v>0</v>
      </c>
      <c r="K43" s="18">
        <f t="shared" si="17"/>
        <v>0</v>
      </c>
      <c r="L43" s="18">
        <f t="shared" si="11"/>
        <v>66</v>
      </c>
      <c r="M43" s="18">
        <f t="shared" si="11"/>
        <v>88</v>
      </c>
      <c r="N43" s="14">
        <f t="shared" si="12"/>
        <v>0</v>
      </c>
      <c r="O43" s="20">
        <f t="shared" si="18"/>
        <v>61.78171091445428</v>
      </c>
      <c r="P43" s="14">
        <f t="shared" si="13"/>
        <v>45.42772861356932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6"/>
        <v>0</v>
      </c>
      <c r="K44" s="18">
        <f t="shared" si="17"/>
        <v>0</v>
      </c>
      <c r="L44" s="18">
        <f t="shared" si="11"/>
        <v>66</v>
      </c>
      <c r="M44" s="18">
        <f t="shared" si="11"/>
        <v>88</v>
      </c>
      <c r="N44" s="14">
        <f t="shared" si="12"/>
        <v>0</v>
      </c>
      <c r="O44" s="20">
        <f t="shared" si="18"/>
        <v>61.78171091445428</v>
      </c>
      <c r="P44" s="14">
        <f t="shared" si="13"/>
        <v>45.42772861356932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>
        <v>2</v>
      </c>
      <c r="C45" s="4">
        <v>1</v>
      </c>
      <c r="D45" s="2"/>
      <c r="E45" s="2"/>
      <c r="F45" s="2"/>
      <c r="G45" s="4">
        <v>4</v>
      </c>
      <c r="H45" s="2"/>
      <c r="I45" s="2"/>
      <c r="J45" s="18">
        <f t="shared" si="16"/>
        <v>3</v>
      </c>
      <c r="K45" s="18">
        <f t="shared" si="17"/>
        <v>4</v>
      </c>
      <c r="L45" s="18">
        <f aca="true" t="shared" si="19" ref="L45:M64">L44+J45</f>
        <v>69</v>
      </c>
      <c r="M45" s="18">
        <f t="shared" si="19"/>
        <v>92</v>
      </c>
      <c r="N45" s="14">
        <f t="shared" si="12"/>
        <v>2.808259587020649</v>
      </c>
      <c r="O45" s="20">
        <f t="shared" si="18"/>
        <v>64.58997050147492</v>
      </c>
      <c r="P45" s="14">
        <f t="shared" si="13"/>
        <v>47.49262536873157</v>
      </c>
      <c r="Q45" s="18">
        <f t="shared" si="14"/>
        <v>7</v>
      </c>
      <c r="R45" s="18">
        <f t="shared" si="15"/>
        <v>0</v>
      </c>
    </row>
    <row r="46" spans="1:18" ht="15">
      <c r="A46" s="22">
        <v>32614</v>
      </c>
      <c r="B46" s="2"/>
      <c r="C46" s="4">
        <v>2</v>
      </c>
      <c r="D46" s="2"/>
      <c r="E46" s="2"/>
      <c r="F46" s="4">
        <v>1</v>
      </c>
      <c r="G46" s="4">
        <v>5</v>
      </c>
      <c r="H46" s="2"/>
      <c r="I46" s="2"/>
      <c r="J46" s="18">
        <f t="shared" si="16"/>
        <v>2</v>
      </c>
      <c r="K46" s="18">
        <f t="shared" si="17"/>
        <v>6</v>
      </c>
      <c r="L46" s="18">
        <f t="shared" si="19"/>
        <v>71</v>
      </c>
      <c r="M46" s="18">
        <f t="shared" si="19"/>
        <v>98</v>
      </c>
      <c r="N46" s="14">
        <f t="shared" si="12"/>
        <v>3.2094395280235988</v>
      </c>
      <c r="O46" s="20">
        <f t="shared" si="18"/>
        <v>67.79941002949852</v>
      </c>
      <c r="P46" s="14">
        <f t="shared" si="13"/>
        <v>49.852507374631266</v>
      </c>
      <c r="Q46" s="18">
        <f t="shared" si="14"/>
        <v>8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6"/>
        <v>0</v>
      </c>
      <c r="K47" s="18">
        <f t="shared" si="17"/>
        <v>0</v>
      </c>
      <c r="L47" s="18">
        <f t="shared" si="19"/>
        <v>71</v>
      </c>
      <c r="M47" s="18">
        <f t="shared" si="19"/>
        <v>98</v>
      </c>
      <c r="N47" s="14">
        <f t="shared" si="12"/>
        <v>0</v>
      </c>
      <c r="O47" s="20">
        <f t="shared" si="18"/>
        <v>67.79941002949852</v>
      </c>
      <c r="P47" s="14">
        <f t="shared" si="13"/>
        <v>49.852507374631266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>
        <v>1</v>
      </c>
      <c r="C48" s="4">
        <v>7</v>
      </c>
      <c r="D48" s="2"/>
      <c r="E48" s="2"/>
      <c r="F48" s="4">
        <v>1</v>
      </c>
      <c r="G48" s="4">
        <v>11</v>
      </c>
      <c r="H48" s="2"/>
      <c r="I48" s="2"/>
      <c r="J48" s="18">
        <f t="shared" si="16"/>
        <v>8</v>
      </c>
      <c r="K48" s="18">
        <f t="shared" si="17"/>
        <v>12</v>
      </c>
      <c r="L48" s="18">
        <f t="shared" si="19"/>
        <v>79</v>
      </c>
      <c r="M48" s="18">
        <f t="shared" si="19"/>
        <v>110</v>
      </c>
      <c r="N48" s="14">
        <f t="shared" si="12"/>
        <v>8.023598820058996</v>
      </c>
      <c r="O48" s="20">
        <f t="shared" si="18"/>
        <v>75.82300884955751</v>
      </c>
      <c r="P48" s="14">
        <f t="shared" si="13"/>
        <v>55.752212389380524</v>
      </c>
      <c r="Q48" s="18">
        <f t="shared" si="14"/>
        <v>20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6"/>
        <v>0</v>
      </c>
      <c r="K49" s="18">
        <f t="shared" si="17"/>
        <v>0</v>
      </c>
      <c r="L49" s="18">
        <f t="shared" si="19"/>
        <v>79</v>
      </c>
      <c r="M49" s="18">
        <f t="shared" si="19"/>
        <v>110</v>
      </c>
      <c r="N49" s="14">
        <f t="shared" si="12"/>
        <v>0</v>
      </c>
      <c r="O49" s="20">
        <f t="shared" si="18"/>
        <v>75.82300884955751</v>
      </c>
      <c r="P49" s="14">
        <f t="shared" si="13"/>
        <v>55.752212389380524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/>
      <c r="C50" s="4">
        <v>7</v>
      </c>
      <c r="D50" s="4">
        <v>1</v>
      </c>
      <c r="E50" s="4">
        <v>1</v>
      </c>
      <c r="F50" s="4">
        <v>1</v>
      </c>
      <c r="G50" s="4">
        <v>8</v>
      </c>
      <c r="H50" s="4">
        <v>1</v>
      </c>
      <c r="I50" s="2"/>
      <c r="J50" s="18">
        <f t="shared" si="16"/>
        <v>5</v>
      </c>
      <c r="K50" s="18">
        <f t="shared" si="17"/>
        <v>8</v>
      </c>
      <c r="L50" s="18">
        <f t="shared" si="19"/>
        <v>84</v>
      </c>
      <c r="M50" s="18">
        <f t="shared" si="19"/>
        <v>118</v>
      </c>
      <c r="N50" s="14">
        <f t="shared" si="12"/>
        <v>5.215339233038348</v>
      </c>
      <c r="O50" s="20">
        <f t="shared" si="18"/>
        <v>81.03834808259586</v>
      </c>
      <c r="P50" s="14">
        <f t="shared" si="13"/>
        <v>59.587020648967545</v>
      </c>
      <c r="Q50" s="18">
        <f t="shared" si="14"/>
        <v>16</v>
      </c>
      <c r="R50" s="18">
        <f t="shared" si="15"/>
        <v>3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6"/>
        <v>0</v>
      </c>
      <c r="K51" s="18">
        <f t="shared" si="17"/>
        <v>0</v>
      </c>
      <c r="L51" s="18">
        <f t="shared" si="19"/>
        <v>84</v>
      </c>
      <c r="M51" s="18">
        <f t="shared" si="19"/>
        <v>118</v>
      </c>
      <c r="N51" s="14">
        <f t="shared" si="12"/>
        <v>0</v>
      </c>
      <c r="O51" s="20">
        <f t="shared" si="18"/>
        <v>81.03834808259586</v>
      </c>
      <c r="P51" s="14">
        <f t="shared" si="13"/>
        <v>59.587020648967545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/>
      <c r="C52" s="4">
        <v>3</v>
      </c>
      <c r="D52" s="2"/>
      <c r="E52" s="2"/>
      <c r="F52" s="2"/>
      <c r="G52" s="4">
        <v>10</v>
      </c>
      <c r="H52" s="2"/>
      <c r="I52" s="2"/>
      <c r="J52" s="18">
        <f t="shared" si="16"/>
        <v>3</v>
      </c>
      <c r="K52" s="18">
        <f t="shared" si="17"/>
        <v>10</v>
      </c>
      <c r="L52" s="18">
        <f t="shared" si="19"/>
        <v>87</v>
      </c>
      <c r="M52" s="18">
        <f t="shared" si="19"/>
        <v>128</v>
      </c>
      <c r="N52" s="14">
        <f t="shared" si="12"/>
        <v>5.215339233038348</v>
      </c>
      <c r="O52" s="20">
        <f t="shared" si="18"/>
        <v>86.25368731563421</v>
      </c>
      <c r="P52" s="14">
        <f t="shared" si="13"/>
        <v>63.42182890855457</v>
      </c>
      <c r="Q52" s="18">
        <f t="shared" si="14"/>
        <v>13</v>
      </c>
      <c r="R52" s="18">
        <f t="shared" si="15"/>
        <v>0</v>
      </c>
    </row>
    <row r="53" spans="1:19" ht="15">
      <c r="A53" s="22">
        <v>32621</v>
      </c>
      <c r="B53" s="4">
        <v>1</v>
      </c>
      <c r="C53" s="4">
        <v>1</v>
      </c>
      <c r="D53" s="2"/>
      <c r="E53" s="2"/>
      <c r="F53" s="4">
        <v>2</v>
      </c>
      <c r="G53" s="4">
        <v>3</v>
      </c>
      <c r="H53" s="2"/>
      <c r="I53" s="2"/>
      <c r="J53" s="18">
        <f aca="true" t="shared" si="20" ref="J53:J68">+B53+C53-D53-E53</f>
        <v>2</v>
      </c>
      <c r="K53" s="18">
        <f aca="true" t="shared" si="21" ref="K53:K68">+F53+G53-H53-I53</f>
        <v>5</v>
      </c>
      <c r="L53" s="18">
        <f t="shared" si="19"/>
        <v>89</v>
      </c>
      <c r="M53" s="18">
        <f t="shared" si="19"/>
        <v>133</v>
      </c>
      <c r="N53" s="14">
        <f t="shared" si="12"/>
        <v>2.808259587020649</v>
      </c>
      <c r="O53" s="20">
        <f t="shared" si="18"/>
        <v>89.06194690265485</v>
      </c>
      <c r="P53" s="14">
        <f t="shared" si="13"/>
        <v>65.48672566371681</v>
      </c>
      <c r="Q53" s="18">
        <f t="shared" si="14"/>
        <v>7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20"/>
        <v>0</v>
      </c>
      <c r="K54" s="18">
        <f t="shared" si="21"/>
        <v>0</v>
      </c>
      <c r="L54" s="18">
        <f t="shared" si="19"/>
        <v>89</v>
      </c>
      <c r="M54" s="18">
        <f t="shared" si="19"/>
        <v>133</v>
      </c>
      <c r="N54" s="14">
        <f t="shared" si="12"/>
        <v>0</v>
      </c>
      <c r="O54" s="20">
        <f t="shared" si="18"/>
        <v>89.06194690265485</v>
      </c>
      <c r="P54" s="14">
        <f t="shared" si="13"/>
        <v>65.48672566371681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>
        <v>2</v>
      </c>
      <c r="C55" s="4">
        <v>9</v>
      </c>
      <c r="D55" s="4">
        <v>1</v>
      </c>
      <c r="E55" s="4">
        <v>2</v>
      </c>
      <c r="F55" s="4">
        <v>3</v>
      </c>
      <c r="G55" s="4">
        <v>9</v>
      </c>
      <c r="H55" s="4">
        <v>1</v>
      </c>
      <c r="I55" s="2"/>
      <c r="J55" s="18">
        <f t="shared" si="20"/>
        <v>8</v>
      </c>
      <c r="K55" s="18">
        <f t="shared" si="21"/>
        <v>11</v>
      </c>
      <c r="L55" s="18">
        <f t="shared" si="19"/>
        <v>97</v>
      </c>
      <c r="M55" s="18">
        <f t="shared" si="19"/>
        <v>144</v>
      </c>
      <c r="N55" s="14">
        <f t="shared" si="12"/>
        <v>7.622418879056047</v>
      </c>
      <c r="O55" s="20">
        <f t="shared" si="18"/>
        <v>96.6843657817109</v>
      </c>
      <c r="P55" s="14">
        <f t="shared" si="13"/>
        <v>71.0914454277286</v>
      </c>
      <c r="Q55" s="18">
        <f t="shared" si="14"/>
        <v>23</v>
      </c>
      <c r="R55" s="18">
        <f t="shared" si="15"/>
        <v>4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20"/>
        <v>0</v>
      </c>
      <c r="K56" s="18">
        <f t="shared" si="21"/>
        <v>0</v>
      </c>
      <c r="L56" s="18">
        <f t="shared" si="19"/>
        <v>97</v>
      </c>
      <c r="M56" s="18">
        <f t="shared" si="19"/>
        <v>144</v>
      </c>
      <c r="N56" s="14">
        <f t="shared" si="12"/>
        <v>0</v>
      </c>
      <c r="O56" s="20">
        <f t="shared" si="18"/>
        <v>96.6843657817109</v>
      </c>
      <c r="P56" s="14">
        <f t="shared" si="13"/>
        <v>71.0914454277286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>
        <v>3</v>
      </c>
      <c r="C57" s="4">
        <v>8</v>
      </c>
      <c r="D57" s="2"/>
      <c r="E57" s="2"/>
      <c r="F57" s="4">
        <v>3</v>
      </c>
      <c r="G57" s="4">
        <v>18</v>
      </c>
      <c r="H57" s="2"/>
      <c r="I57" s="4">
        <v>1</v>
      </c>
      <c r="J57" s="18">
        <f t="shared" si="20"/>
        <v>11</v>
      </c>
      <c r="K57" s="18">
        <f t="shared" si="21"/>
        <v>20</v>
      </c>
      <c r="L57" s="18">
        <f t="shared" si="19"/>
        <v>108</v>
      </c>
      <c r="M57" s="18">
        <f t="shared" si="19"/>
        <v>164</v>
      </c>
      <c r="N57" s="14">
        <f t="shared" si="12"/>
        <v>12.436578171091446</v>
      </c>
      <c r="O57" s="20">
        <f t="shared" si="18"/>
        <v>109.12094395280234</v>
      </c>
      <c r="P57" s="14">
        <f t="shared" si="13"/>
        <v>80.23598820058996</v>
      </c>
      <c r="Q57" s="18">
        <f t="shared" si="14"/>
        <v>32</v>
      </c>
      <c r="R57" s="18">
        <f t="shared" si="15"/>
        <v>1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20"/>
        <v>0</v>
      </c>
      <c r="K58" s="18">
        <f t="shared" si="21"/>
        <v>0</v>
      </c>
      <c r="L58" s="18">
        <f t="shared" si="19"/>
        <v>108</v>
      </c>
      <c r="M58" s="18">
        <f t="shared" si="19"/>
        <v>164</v>
      </c>
      <c r="N58" s="14">
        <f t="shared" si="12"/>
        <v>0</v>
      </c>
      <c r="O58" s="20">
        <f t="shared" si="18"/>
        <v>109.12094395280234</v>
      </c>
      <c r="P58" s="14">
        <f t="shared" si="13"/>
        <v>80.23598820058996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>
        <v>9</v>
      </c>
      <c r="D59" s="2"/>
      <c r="E59" s="2"/>
      <c r="F59" s="2"/>
      <c r="G59" s="4">
        <v>11</v>
      </c>
      <c r="H59" s="2"/>
      <c r="I59" s="2"/>
      <c r="J59" s="18">
        <f t="shared" si="20"/>
        <v>9</v>
      </c>
      <c r="K59" s="18">
        <f t="shared" si="21"/>
        <v>11</v>
      </c>
      <c r="L59" s="18">
        <f t="shared" si="19"/>
        <v>117</v>
      </c>
      <c r="M59" s="18">
        <f t="shared" si="19"/>
        <v>175</v>
      </c>
      <c r="N59" s="14">
        <f t="shared" si="12"/>
        <v>8.023598820058996</v>
      </c>
      <c r="O59" s="20">
        <f t="shared" si="18"/>
        <v>117.14454277286133</v>
      </c>
      <c r="P59" s="14">
        <f t="shared" si="13"/>
        <v>86.13569321533922</v>
      </c>
      <c r="Q59" s="18">
        <f t="shared" si="14"/>
        <v>20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20"/>
        <v>0</v>
      </c>
      <c r="K60" s="18">
        <f t="shared" si="21"/>
        <v>0</v>
      </c>
      <c r="L60" s="18">
        <f t="shared" si="19"/>
        <v>117</v>
      </c>
      <c r="M60" s="18">
        <f t="shared" si="19"/>
        <v>175</v>
      </c>
      <c r="N60" s="14">
        <f t="shared" si="12"/>
        <v>0</v>
      </c>
      <c r="O60" s="20">
        <f t="shared" si="18"/>
        <v>117.14454277286133</v>
      </c>
      <c r="P60" s="14">
        <f t="shared" si="13"/>
        <v>86.13569321533922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>
        <v>1</v>
      </c>
      <c r="C61" s="2"/>
      <c r="D61" s="2"/>
      <c r="E61" s="2"/>
      <c r="F61" s="2"/>
      <c r="G61" s="4">
        <v>1</v>
      </c>
      <c r="H61" s="2"/>
      <c r="I61" s="2"/>
      <c r="J61" s="18">
        <f t="shared" si="20"/>
        <v>1</v>
      </c>
      <c r="K61" s="18">
        <f t="shared" si="21"/>
        <v>1</v>
      </c>
      <c r="L61" s="18">
        <f t="shared" si="19"/>
        <v>118</v>
      </c>
      <c r="M61" s="18">
        <f t="shared" si="19"/>
        <v>176</v>
      </c>
      <c r="N61" s="14">
        <f t="shared" si="12"/>
        <v>0.8023598820058997</v>
      </c>
      <c r="O61" s="20">
        <f t="shared" si="18"/>
        <v>117.94690265486723</v>
      </c>
      <c r="P61" s="14">
        <f t="shared" si="13"/>
        <v>86.72566371681414</v>
      </c>
      <c r="Q61" s="18">
        <f t="shared" si="14"/>
        <v>2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20"/>
        <v>0</v>
      </c>
      <c r="K62" s="18">
        <f t="shared" si="21"/>
        <v>0</v>
      </c>
      <c r="L62" s="18">
        <f t="shared" si="19"/>
        <v>118</v>
      </c>
      <c r="M62" s="18">
        <f t="shared" si="19"/>
        <v>176</v>
      </c>
      <c r="N62" s="14">
        <f t="shared" si="12"/>
        <v>0</v>
      </c>
      <c r="O62" s="20">
        <f t="shared" si="18"/>
        <v>117.94690265486723</v>
      </c>
      <c r="P62" s="14">
        <f t="shared" si="13"/>
        <v>86.72566371681414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/>
      <c r="C63" s="4">
        <v>1</v>
      </c>
      <c r="D63" s="2"/>
      <c r="E63" s="4">
        <v>1</v>
      </c>
      <c r="F63" s="4">
        <v>2</v>
      </c>
      <c r="G63" s="4">
        <v>7</v>
      </c>
      <c r="H63" s="2"/>
      <c r="I63" s="4">
        <v>1</v>
      </c>
      <c r="J63" s="18">
        <f t="shared" si="20"/>
        <v>0</v>
      </c>
      <c r="K63" s="18">
        <f t="shared" si="21"/>
        <v>8</v>
      </c>
      <c r="L63" s="18">
        <f t="shared" si="19"/>
        <v>118</v>
      </c>
      <c r="M63" s="18">
        <f t="shared" si="19"/>
        <v>184</v>
      </c>
      <c r="N63" s="14">
        <f t="shared" si="12"/>
        <v>3.2094395280235988</v>
      </c>
      <c r="O63" s="20">
        <f t="shared" si="18"/>
        <v>121.15634218289082</v>
      </c>
      <c r="P63" s="14">
        <f t="shared" si="13"/>
        <v>89.08554572271385</v>
      </c>
      <c r="Q63" s="18">
        <f t="shared" si="14"/>
        <v>10</v>
      </c>
      <c r="R63" s="18">
        <f t="shared" si="15"/>
        <v>2</v>
      </c>
    </row>
    <row r="64" spans="1:18" ht="15">
      <c r="A64" s="22">
        <v>32632</v>
      </c>
      <c r="B64" s="2"/>
      <c r="C64" s="4">
        <v>1</v>
      </c>
      <c r="D64" s="2"/>
      <c r="E64" s="2"/>
      <c r="F64" s="4">
        <v>2</v>
      </c>
      <c r="G64" s="4">
        <v>3</v>
      </c>
      <c r="H64" s="2"/>
      <c r="I64" s="4">
        <v>2</v>
      </c>
      <c r="J64" s="18">
        <f t="shared" si="20"/>
        <v>1</v>
      </c>
      <c r="K64" s="18">
        <f t="shared" si="21"/>
        <v>3</v>
      </c>
      <c r="L64" s="18">
        <f t="shared" si="19"/>
        <v>119</v>
      </c>
      <c r="M64" s="18">
        <f t="shared" si="19"/>
        <v>187</v>
      </c>
      <c r="N64" s="14">
        <f t="shared" si="12"/>
        <v>1.6047197640117994</v>
      </c>
      <c r="O64" s="20">
        <f t="shared" si="18"/>
        <v>122.76106194690263</v>
      </c>
      <c r="P64" s="14">
        <f t="shared" si="13"/>
        <v>90.26548672566369</v>
      </c>
      <c r="Q64" s="18">
        <f t="shared" si="14"/>
        <v>6</v>
      </c>
      <c r="R64" s="18">
        <f t="shared" si="15"/>
        <v>2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20"/>
        <v>0</v>
      </c>
      <c r="K65" s="18">
        <f t="shared" si="21"/>
        <v>0</v>
      </c>
      <c r="L65" s="18">
        <f aca="true" t="shared" si="22" ref="L65:M84">L64+J65</f>
        <v>119</v>
      </c>
      <c r="M65" s="18">
        <f t="shared" si="22"/>
        <v>187</v>
      </c>
      <c r="N65" s="14">
        <f t="shared" si="12"/>
        <v>0</v>
      </c>
      <c r="O65" s="20">
        <f t="shared" si="18"/>
        <v>122.76106194690263</v>
      </c>
      <c r="P65" s="14">
        <f t="shared" si="13"/>
        <v>90.26548672566369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>
        <v>3</v>
      </c>
      <c r="D66" s="2"/>
      <c r="E66" s="3" t="s">
        <v>65</v>
      </c>
      <c r="F66" s="4">
        <v>2</v>
      </c>
      <c r="G66" s="4">
        <v>3</v>
      </c>
      <c r="H66" s="2"/>
      <c r="I66" s="2"/>
      <c r="J66" s="18">
        <f t="shared" si="20"/>
        <v>3</v>
      </c>
      <c r="K66" s="18">
        <f t="shared" si="21"/>
        <v>5</v>
      </c>
      <c r="L66" s="18">
        <f t="shared" si="22"/>
        <v>122</v>
      </c>
      <c r="M66" s="18">
        <f t="shared" si="22"/>
        <v>192</v>
      </c>
      <c r="N66" s="14">
        <f t="shared" si="12"/>
        <v>3.2094395280235988</v>
      </c>
      <c r="O66" s="20">
        <f t="shared" si="18"/>
        <v>125.97050147492622</v>
      </c>
      <c r="P66" s="14">
        <f t="shared" si="13"/>
        <v>92.6253687315634</v>
      </c>
      <c r="Q66" s="18">
        <f t="shared" si="14"/>
        <v>8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20"/>
        <v>0</v>
      </c>
      <c r="K67" s="18">
        <f t="shared" si="21"/>
        <v>0</v>
      </c>
      <c r="L67" s="18">
        <f t="shared" si="22"/>
        <v>122</v>
      </c>
      <c r="M67" s="18">
        <f t="shared" si="22"/>
        <v>192</v>
      </c>
      <c r="N67" s="14">
        <f t="shared" si="12"/>
        <v>0</v>
      </c>
      <c r="O67" s="20">
        <f t="shared" si="18"/>
        <v>125.97050147492622</v>
      </c>
      <c r="P67" s="14">
        <f t="shared" si="13"/>
        <v>92.6253687315634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>
        <v>1</v>
      </c>
      <c r="E68" s="4">
        <v>2</v>
      </c>
      <c r="F68" s="2"/>
      <c r="G68" s="4">
        <v>1</v>
      </c>
      <c r="H68" s="2"/>
      <c r="I68" s="4">
        <v>1</v>
      </c>
      <c r="J68" s="18">
        <f t="shared" si="20"/>
        <v>-3</v>
      </c>
      <c r="K68" s="18">
        <f t="shared" si="21"/>
        <v>0</v>
      </c>
      <c r="L68" s="18">
        <f t="shared" si="22"/>
        <v>119</v>
      </c>
      <c r="M68" s="18">
        <f t="shared" si="22"/>
        <v>192</v>
      </c>
      <c r="N68" s="14">
        <f aca="true" t="shared" si="23" ref="N68:N94">(+J68+K68)*($J$96/($J$96+$K$96))</f>
        <v>-1.2035398230088497</v>
      </c>
      <c r="O68" s="20">
        <f t="shared" si="18"/>
        <v>124.76696165191737</v>
      </c>
      <c r="P68" s="14">
        <f aca="true" t="shared" si="24" ref="P68:P94">O68*100/$N$96</f>
        <v>91.740412979351</v>
      </c>
      <c r="Q68" s="18">
        <f aca="true" t="shared" si="25" ref="Q68:Q94">+B68+C68+F68+G68</f>
        <v>1</v>
      </c>
      <c r="R68" s="18">
        <f aca="true" t="shared" si="26" ref="R68:R94">D68+E68+H68+I68</f>
        <v>4</v>
      </c>
    </row>
    <row r="69" spans="1:18" ht="15">
      <c r="A69" s="22">
        <v>32637</v>
      </c>
      <c r="B69" s="2"/>
      <c r="C69" s="2"/>
      <c r="D69" s="2"/>
      <c r="E69" s="2"/>
      <c r="F69" s="2"/>
      <c r="G69" s="2"/>
      <c r="H69" s="2"/>
      <c r="I69" s="2"/>
      <c r="J69" s="18">
        <f aca="true" t="shared" si="27" ref="J69:J84">+B69+C69-D69-E69</f>
        <v>0</v>
      </c>
      <c r="K69" s="18">
        <f aca="true" t="shared" si="28" ref="K69:K84">+F69+G69-H69-I69</f>
        <v>0</v>
      </c>
      <c r="L69" s="18">
        <f t="shared" si="22"/>
        <v>119</v>
      </c>
      <c r="M69" s="18">
        <f t="shared" si="22"/>
        <v>192</v>
      </c>
      <c r="N69" s="14">
        <f t="shared" si="23"/>
        <v>0</v>
      </c>
      <c r="O69" s="20">
        <f aca="true" t="shared" si="29" ref="O69:O94">O68+N69</f>
        <v>124.76696165191737</v>
      </c>
      <c r="P69" s="14">
        <f t="shared" si="24"/>
        <v>91.740412979351</v>
      </c>
      <c r="Q69" s="18">
        <f t="shared" si="25"/>
        <v>0</v>
      </c>
      <c r="R69" s="18">
        <f t="shared" si="26"/>
        <v>0</v>
      </c>
    </row>
    <row r="70" spans="1:18" ht="15">
      <c r="A70" s="22">
        <v>32638</v>
      </c>
      <c r="B70" s="2"/>
      <c r="C70" s="4">
        <v>1</v>
      </c>
      <c r="D70" s="2"/>
      <c r="E70" s="2"/>
      <c r="F70" s="2"/>
      <c r="G70" s="2"/>
      <c r="H70" s="2"/>
      <c r="I70" s="2"/>
      <c r="J70" s="18">
        <f t="shared" si="27"/>
        <v>1</v>
      </c>
      <c r="K70" s="18">
        <f t="shared" si="28"/>
        <v>0</v>
      </c>
      <c r="L70" s="18">
        <f t="shared" si="22"/>
        <v>120</v>
      </c>
      <c r="M70" s="18">
        <f t="shared" si="22"/>
        <v>192</v>
      </c>
      <c r="N70" s="14">
        <f t="shared" si="23"/>
        <v>0.40117994100294985</v>
      </c>
      <c r="O70" s="20">
        <f t="shared" si="29"/>
        <v>125.16814159292032</v>
      </c>
      <c r="P70" s="14">
        <f t="shared" si="24"/>
        <v>92.03539823008848</v>
      </c>
      <c r="Q70" s="18">
        <f t="shared" si="25"/>
        <v>1</v>
      </c>
      <c r="R70" s="18">
        <f t="shared" si="26"/>
        <v>0</v>
      </c>
    </row>
    <row r="71" spans="1:18" ht="15">
      <c r="A71" s="22">
        <v>32639</v>
      </c>
      <c r="B71" s="2"/>
      <c r="C71" s="4">
        <v>4</v>
      </c>
      <c r="D71" s="4">
        <v>3</v>
      </c>
      <c r="E71" s="2"/>
      <c r="F71" s="2"/>
      <c r="G71" s="4">
        <v>1</v>
      </c>
      <c r="H71" s="2"/>
      <c r="I71" s="2"/>
      <c r="J71" s="18">
        <f t="shared" si="27"/>
        <v>1</v>
      </c>
      <c r="K71" s="18">
        <f t="shared" si="28"/>
        <v>1</v>
      </c>
      <c r="L71" s="18">
        <f t="shared" si="22"/>
        <v>121</v>
      </c>
      <c r="M71" s="18">
        <f t="shared" si="22"/>
        <v>193</v>
      </c>
      <c r="N71" s="14">
        <f t="shared" si="23"/>
        <v>0.8023598820058997</v>
      </c>
      <c r="O71" s="20">
        <f t="shared" si="29"/>
        <v>125.97050147492622</v>
      </c>
      <c r="P71" s="14">
        <f t="shared" si="24"/>
        <v>92.6253687315634</v>
      </c>
      <c r="Q71" s="18">
        <f t="shared" si="25"/>
        <v>5</v>
      </c>
      <c r="R71" s="18">
        <f t="shared" si="26"/>
        <v>3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27"/>
        <v>0</v>
      </c>
      <c r="K72" s="18">
        <f t="shared" si="28"/>
        <v>0</v>
      </c>
      <c r="L72" s="18">
        <f t="shared" si="22"/>
        <v>121</v>
      </c>
      <c r="M72" s="18">
        <f t="shared" si="22"/>
        <v>193</v>
      </c>
      <c r="N72" s="14">
        <f t="shared" si="23"/>
        <v>0</v>
      </c>
      <c r="O72" s="20">
        <f t="shared" si="29"/>
        <v>125.97050147492622</v>
      </c>
      <c r="P72" s="14">
        <f t="shared" si="24"/>
        <v>92.6253687315634</v>
      </c>
      <c r="Q72" s="18">
        <f t="shared" si="25"/>
        <v>0</v>
      </c>
      <c r="R72" s="18">
        <f t="shared" si="26"/>
        <v>0</v>
      </c>
    </row>
    <row r="73" spans="1:18" ht="15">
      <c r="A73" s="22">
        <v>32641</v>
      </c>
      <c r="B73" s="2"/>
      <c r="C73" s="4">
        <v>3</v>
      </c>
      <c r="D73" s="3" t="s">
        <v>65</v>
      </c>
      <c r="E73" s="2"/>
      <c r="F73" s="2"/>
      <c r="G73" s="4">
        <v>8</v>
      </c>
      <c r="H73" s="2"/>
      <c r="I73" s="2"/>
      <c r="J73" s="18">
        <f t="shared" si="27"/>
        <v>3</v>
      </c>
      <c r="K73" s="18">
        <f t="shared" si="28"/>
        <v>8</v>
      </c>
      <c r="L73" s="18">
        <f t="shared" si="22"/>
        <v>124</v>
      </c>
      <c r="M73" s="18">
        <f t="shared" si="22"/>
        <v>201</v>
      </c>
      <c r="N73" s="14">
        <f t="shared" si="23"/>
        <v>4.412979351032448</v>
      </c>
      <c r="O73" s="20">
        <f t="shared" si="29"/>
        <v>130.38348082595869</v>
      </c>
      <c r="P73" s="14">
        <f t="shared" si="24"/>
        <v>95.87020648967551</v>
      </c>
      <c r="Q73" s="18">
        <f t="shared" si="25"/>
        <v>11</v>
      </c>
      <c r="R73" s="18">
        <f t="shared" si="26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27"/>
        <v>0</v>
      </c>
      <c r="K74" s="18">
        <f t="shared" si="28"/>
        <v>0</v>
      </c>
      <c r="L74" s="18">
        <f t="shared" si="22"/>
        <v>124</v>
      </c>
      <c r="M74" s="18">
        <f t="shared" si="22"/>
        <v>201</v>
      </c>
      <c r="N74" s="14">
        <f t="shared" si="23"/>
        <v>0</v>
      </c>
      <c r="O74" s="20">
        <f t="shared" si="29"/>
        <v>130.38348082595869</v>
      </c>
      <c r="P74" s="14">
        <f t="shared" si="24"/>
        <v>95.87020648967551</v>
      </c>
      <c r="Q74" s="18">
        <f t="shared" si="25"/>
        <v>0</v>
      </c>
      <c r="R74" s="18">
        <f t="shared" si="26"/>
        <v>0</v>
      </c>
    </row>
    <row r="75" spans="1:18" ht="15">
      <c r="A75" s="22">
        <v>32643</v>
      </c>
      <c r="B75" s="2"/>
      <c r="C75" s="4">
        <v>7</v>
      </c>
      <c r="D75" s="3" t="s">
        <v>65</v>
      </c>
      <c r="E75" s="4">
        <v>1</v>
      </c>
      <c r="F75" s="4">
        <v>3</v>
      </c>
      <c r="G75" s="4">
        <v>3</v>
      </c>
      <c r="H75" s="4">
        <v>2</v>
      </c>
      <c r="I75" s="2"/>
      <c r="J75" s="18">
        <f t="shared" si="27"/>
        <v>6</v>
      </c>
      <c r="K75" s="18">
        <f t="shared" si="28"/>
        <v>4</v>
      </c>
      <c r="L75" s="18">
        <f t="shared" si="22"/>
        <v>130</v>
      </c>
      <c r="M75" s="18">
        <f t="shared" si="22"/>
        <v>205</v>
      </c>
      <c r="N75" s="14">
        <f t="shared" si="23"/>
        <v>4.011799410029498</v>
      </c>
      <c r="O75" s="20">
        <f t="shared" si="29"/>
        <v>134.3952802359882</v>
      </c>
      <c r="P75" s="14">
        <f t="shared" si="24"/>
        <v>98.82005899705014</v>
      </c>
      <c r="Q75" s="18">
        <f t="shared" si="25"/>
        <v>13</v>
      </c>
      <c r="R75" s="18">
        <f t="shared" si="26"/>
        <v>3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27"/>
        <v>0</v>
      </c>
      <c r="K76" s="18">
        <f t="shared" si="28"/>
        <v>0</v>
      </c>
      <c r="L76" s="18">
        <f t="shared" si="22"/>
        <v>130</v>
      </c>
      <c r="M76" s="18">
        <f t="shared" si="22"/>
        <v>205</v>
      </c>
      <c r="N76" s="14">
        <f t="shared" si="23"/>
        <v>0</v>
      </c>
      <c r="O76" s="20">
        <f t="shared" si="29"/>
        <v>134.3952802359882</v>
      </c>
      <c r="P76" s="14">
        <f t="shared" si="24"/>
        <v>98.82005899705014</v>
      </c>
      <c r="Q76" s="18">
        <f t="shared" si="25"/>
        <v>0</v>
      </c>
      <c r="R76" s="18">
        <f t="shared" si="26"/>
        <v>0</v>
      </c>
    </row>
    <row r="77" spans="1:18" ht="15">
      <c r="A77" s="22">
        <v>32645</v>
      </c>
      <c r="B77" s="2"/>
      <c r="C77" s="4">
        <v>2</v>
      </c>
      <c r="D77" s="2"/>
      <c r="E77" s="2"/>
      <c r="F77" s="2"/>
      <c r="G77" s="4">
        <v>1</v>
      </c>
      <c r="H77" s="4">
        <v>1</v>
      </c>
      <c r="I77" s="4">
        <v>3</v>
      </c>
      <c r="J77" s="18">
        <f t="shared" si="27"/>
        <v>2</v>
      </c>
      <c r="K77" s="18">
        <f t="shared" si="28"/>
        <v>-3</v>
      </c>
      <c r="L77" s="18">
        <f t="shared" si="22"/>
        <v>132</v>
      </c>
      <c r="M77" s="18">
        <f t="shared" si="22"/>
        <v>202</v>
      </c>
      <c r="N77" s="14">
        <f t="shared" si="23"/>
        <v>-0.40117994100294985</v>
      </c>
      <c r="O77" s="20">
        <f t="shared" si="29"/>
        <v>133.99410029498526</v>
      </c>
      <c r="P77" s="14">
        <f t="shared" si="24"/>
        <v>98.52507374631269</v>
      </c>
      <c r="Q77" s="18">
        <f t="shared" si="25"/>
        <v>3</v>
      </c>
      <c r="R77" s="18">
        <f t="shared" si="26"/>
        <v>4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27"/>
        <v>0</v>
      </c>
      <c r="K78" s="18">
        <f t="shared" si="28"/>
        <v>0</v>
      </c>
      <c r="L78" s="18">
        <f t="shared" si="22"/>
        <v>132</v>
      </c>
      <c r="M78" s="18">
        <f t="shared" si="22"/>
        <v>202</v>
      </c>
      <c r="N78" s="14">
        <f t="shared" si="23"/>
        <v>0</v>
      </c>
      <c r="O78" s="20">
        <f t="shared" si="29"/>
        <v>133.99410029498526</v>
      </c>
      <c r="P78" s="14">
        <f t="shared" si="24"/>
        <v>98.52507374631269</v>
      </c>
      <c r="Q78" s="18">
        <f t="shared" si="25"/>
        <v>0</v>
      </c>
      <c r="R78" s="18">
        <f t="shared" si="26"/>
        <v>0</v>
      </c>
    </row>
    <row r="79" spans="1:18" ht="15">
      <c r="A79" s="22">
        <v>32647</v>
      </c>
      <c r="B79" s="2"/>
      <c r="C79" s="4">
        <v>2</v>
      </c>
      <c r="D79" s="2"/>
      <c r="E79" s="2"/>
      <c r="F79" s="2"/>
      <c r="G79" s="2"/>
      <c r="H79" s="2"/>
      <c r="I79" s="2"/>
      <c r="J79" s="18">
        <f t="shared" si="27"/>
        <v>2</v>
      </c>
      <c r="K79" s="18">
        <f t="shared" si="28"/>
        <v>0</v>
      </c>
      <c r="L79" s="18">
        <f t="shared" si="22"/>
        <v>134</v>
      </c>
      <c r="M79" s="18">
        <f t="shared" si="22"/>
        <v>202</v>
      </c>
      <c r="N79" s="14">
        <f t="shared" si="23"/>
        <v>0.8023598820058997</v>
      </c>
      <c r="O79" s="20">
        <f t="shared" si="29"/>
        <v>134.79646017699116</v>
      </c>
      <c r="P79" s="14">
        <f t="shared" si="24"/>
        <v>99.11504424778762</v>
      </c>
      <c r="Q79" s="18">
        <f t="shared" si="25"/>
        <v>2</v>
      </c>
      <c r="R79" s="18">
        <f t="shared" si="26"/>
        <v>0</v>
      </c>
    </row>
    <row r="80" spans="1:18" ht="15">
      <c r="A80" s="22">
        <v>32648</v>
      </c>
      <c r="B80" s="4">
        <v>1</v>
      </c>
      <c r="C80" s="4">
        <v>1</v>
      </c>
      <c r="D80" s="2"/>
      <c r="E80" s="2"/>
      <c r="F80" s="2"/>
      <c r="G80" s="4">
        <v>1</v>
      </c>
      <c r="H80" s="2"/>
      <c r="I80" s="2"/>
      <c r="J80" s="18">
        <f t="shared" si="27"/>
        <v>2</v>
      </c>
      <c r="K80" s="18">
        <f t="shared" si="28"/>
        <v>1</v>
      </c>
      <c r="L80" s="18">
        <f t="shared" si="22"/>
        <v>136</v>
      </c>
      <c r="M80" s="18">
        <f t="shared" si="22"/>
        <v>203</v>
      </c>
      <c r="N80" s="14">
        <f t="shared" si="23"/>
        <v>1.2035398230088497</v>
      </c>
      <c r="O80" s="20">
        <f t="shared" si="29"/>
        <v>136</v>
      </c>
      <c r="P80" s="14">
        <f t="shared" si="24"/>
        <v>100</v>
      </c>
      <c r="Q80" s="18">
        <f t="shared" si="25"/>
        <v>3</v>
      </c>
      <c r="R80" s="18">
        <f t="shared" si="26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27"/>
        <v>0</v>
      </c>
      <c r="K81" s="18">
        <f t="shared" si="28"/>
        <v>0</v>
      </c>
      <c r="L81" s="18">
        <f t="shared" si="22"/>
        <v>136</v>
      </c>
      <c r="M81" s="18">
        <f t="shared" si="22"/>
        <v>203</v>
      </c>
      <c r="N81" s="14">
        <f t="shared" si="23"/>
        <v>0</v>
      </c>
      <c r="O81" s="20">
        <f t="shared" si="29"/>
        <v>136</v>
      </c>
      <c r="P81" s="14">
        <f t="shared" si="24"/>
        <v>100</v>
      </c>
      <c r="Q81" s="18">
        <f t="shared" si="25"/>
        <v>0</v>
      </c>
      <c r="R81" s="18">
        <f t="shared" si="26"/>
        <v>0</v>
      </c>
      <c r="S81" s="17"/>
    </row>
    <row r="82" spans="1:18" ht="15">
      <c r="A82" s="22">
        <v>32650</v>
      </c>
      <c r="B82" s="2"/>
      <c r="C82" s="4">
        <v>1</v>
      </c>
      <c r="D82" s="2"/>
      <c r="E82" s="2"/>
      <c r="F82" s="2"/>
      <c r="G82" s="2"/>
      <c r="H82" s="2"/>
      <c r="I82" s="2"/>
      <c r="J82" s="18">
        <f t="shared" si="27"/>
        <v>1</v>
      </c>
      <c r="K82" s="18">
        <f t="shared" si="28"/>
        <v>0</v>
      </c>
      <c r="L82" s="18">
        <f t="shared" si="22"/>
        <v>137</v>
      </c>
      <c r="M82" s="18">
        <f t="shared" si="22"/>
        <v>203</v>
      </c>
      <c r="N82" s="14">
        <f t="shared" si="23"/>
        <v>0.40117994100294985</v>
      </c>
      <c r="O82" s="20">
        <f t="shared" si="29"/>
        <v>136.40117994100294</v>
      </c>
      <c r="P82" s="14">
        <f t="shared" si="24"/>
        <v>100.29498525073745</v>
      </c>
      <c r="Q82" s="18">
        <f t="shared" si="25"/>
        <v>1</v>
      </c>
      <c r="R82" s="18">
        <f t="shared" si="26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27"/>
        <v>0</v>
      </c>
      <c r="K83" s="18">
        <f t="shared" si="28"/>
        <v>0</v>
      </c>
      <c r="L83" s="18">
        <f t="shared" si="22"/>
        <v>137</v>
      </c>
      <c r="M83" s="18">
        <f t="shared" si="22"/>
        <v>203</v>
      </c>
      <c r="N83" s="14">
        <f t="shared" si="23"/>
        <v>0</v>
      </c>
      <c r="O83" s="20">
        <f t="shared" si="29"/>
        <v>136.40117994100294</v>
      </c>
      <c r="P83" s="14">
        <f t="shared" si="24"/>
        <v>100.29498525073745</v>
      </c>
      <c r="Q83" s="18">
        <f t="shared" si="25"/>
        <v>0</v>
      </c>
      <c r="R83" s="18">
        <f t="shared" si="26"/>
        <v>0</v>
      </c>
    </row>
    <row r="84" spans="1:18" ht="15">
      <c r="A84" s="22">
        <v>32652</v>
      </c>
      <c r="B84" s="2"/>
      <c r="C84" s="2"/>
      <c r="D84" s="2"/>
      <c r="E84" s="4">
        <v>1</v>
      </c>
      <c r="F84" s="2"/>
      <c r="G84" s="2"/>
      <c r="H84" s="2"/>
      <c r="I84" s="2"/>
      <c r="J84" s="18">
        <f t="shared" si="27"/>
        <v>-1</v>
      </c>
      <c r="K84" s="18">
        <f t="shared" si="28"/>
        <v>0</v>
      </c>
      <c r="L84" s="18">
        <f t="shared" si="22"/>
        <v>136</v>
      </c>
      <c r="M84" s="18">
        <f t="shared" si="22"/>
        <v>203</v>
      </c>
      <c r="N84" s="14">
        <f t="shared" si="23"/>
        <v>-0.40117994100294985</v>
      </c>
      <c r="O84" s="20">
        <f t="shared" si="29"/>
        <v>136</v>
      </c>
      <c r="P84" s="14">
        <f t="shared" si="24"/>
        <v>100</v>
      </c>
      <c r="Q84" s="18">
        <f t="shared" si="25"/>
        <v>0</v>
      </c>
      <c r="R84" s="18">
        <f t="shared" si="26"/>
        <v>1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aca="true" t="shared" si="30" ref="J85:J94">+B85+C85-D85-E85</f>
        <v>0</v>
      </c>
      <c r="K85" s="18">
        <f aca="true" t="shared" si="31" ref="K85:K94">+F85+G85-H85-I85</f>
        <v>0</v>
      </c>
      <c r="L85" s="18">
        <f aca="true" t="shared" si="32" ref="L85:M94">L84+J85</f>
        <v>136</v>
      </c>
      <c r="M85" s="18">
        <f t="shared" si="32"/>
        <v>203</v>
      </c>
      <c r="N85" s="14">
        <f t="shared" si="23"/>
        <v>0</v>
      </c>
      <c r="O85" s="20">
        <f t="shared" si="29"/>
        <v>136</v>
      </c>
      <c r="P85" s="14">
        <f t="shared" si="24"/>
        <v>100</v>
      </c>
      <c r="Q85" s="18">
        <f t="shared" si="25"/>
        <v>0</v>
      </c>
      <c r="R85" s="18">
        <f t="shared" si="26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30"/>
        <v>0</v>
      </c>
      <c r="K86" s="18">
        <f t="shared" si="31"/>
        <v>0</v>
      </c>
      <c r="L86" s="18">
        <f t="shared" si="32"/>
        <v>136</v>
      </c>
      <c r="M86" s="18">
        <f t="shared" si="32"/>
        <v>203</v>
      </c>
      <c r="N86" s="14">
        <f t="shared" si="23"/>
        <v>0</v>
      </c>
      <c r="O86" s="20">
        <f t="shared" si="29"/>
        <v>136</v>
      </c>
      <c r="P86" s="14">
        <f t="shared" si="24"/>
        <v>100</v>
      </c>
      <c r="Q86" s="18">
        <f t="shared" si="25"/>
        <v>0</v>
      </c>
      <c r="R86" s="18">
        <f t="shared" si="26"/>
        <v>0</v>
      </c>
    </row>
    <row r="87" spans="1:18" ht="15">
      <c r="A87" s="22">
        <v>32655</v>
      </c>
      <c r="B87" s="2"/>
      <c r="C87" s="4">
        <v>2</v>
      </c>
      <c r="D87" s="2"/>
      <c r="E87" s="4">
        <v>1</v>
      </c>
      <c r="F87" s="2"/>
      <c r="G87" s="2"/>
      <c r="H87" s="2"/>
      <c r="I87" s="2"/>
      <c r="J87" s="18">
        <f t="shared" si="30"/>
        <v>1</v>
      </c>
      <c r="K87" s="18">
        <f t="shared" si="31"/>
        <v>0</v>
      </c>
      <c r="L87" s="18">
        <f t="shared" si="32"/>
        <v>137</v>
      </c>
      <c r="M87" s="18">
        <f t="shared" si="32"/>
        <v>203</v>
      </c>
      <c r="N87" s="14">
        <f t="shared" si="23"/>
        <v>0.40117994100294985</v>
      </c>
      <c r="O87" s="20">
        <f t="shared" si="29"/>
        <v>136.40117994100294</v>
      </c>
      <c r="P87" s="14">
        <f t="shared" si="24"/>
        <v>100.29498525073745</v>
      </c>
      <c r="Q87" s="18">
        <f t="shared" si="25"/>
        <v>2</v>
      </c>
      <c r="R87" s="18">
        <f t="shared" si="26"/>
        <v>1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30"/>
        <v>0</v>
      </c>
      <c r="K88" s="18">
        <f t="shared" si="31"/>
        <v>0</v>
      </c>
      <c r="L88" s="18">
        <f t="shared" si="32"/>
        <v>137</v>
      </c>
      <c r="M88" s="18">
        <f t="shared" si="32"/>
        <v>203</v>
      </c>
      <c r="N88" s="14">
        <f t="shared" si="23"/>
        <v>0</v>
      </c>
      <c r="O88" s="20">
        <f t="shared" si="29"/>
        <v>136.40117994100294</v>
      </c>
      <c r="P88" s="14">
        <f t="shared" si="24"/>
        <v>100.29498525073745</v>
      </c>
      <c r="Q88" s="18">
        <f t="shared" si="25"/>
        <v>0</v>
      </c>
      <c r="R88" s="18">
        <f t="shared" si="26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30"/>
        <v>0</v>
      </c>
      <c r="K89" s="18">
        <f t="shared" si="31"/>
        <v>0</v>
      </c>
      <c r="L89" s="18">
        <f t="shared" si="32"/>
        <v>137</v>
      </c>
      <c r="M89" s="18">
        <f t="shared" si="32"/>
        <v>203</v>
      </c>
      <c r="N89" s="14">
        <f t="shared" si="23"/>
        <v>0</v>
      </c>
      <c r="O89" s="20">
        <f t="shared" si="29"/>
        <v>136.40117994100294</v>
      </c>
      <c r="P89" s="14">
        <f t="shared" si="24"/>
        <v>100.29498525073745</v>
      </c>
      <c r="Q89" s="18">
        <f t="shared" si="25"/>
        <v>0</v>
      </c>
      <c r="R89" s="18">
        <f t="shared" si="26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30"/>
        <v>0</v>
      </c>
      <c r="K90" s="18">
        <f t="shared" si="31"/>
        <v>0</v>
      </c>
      <c r="L90" s="18">
        <f t="shared" si="32"/>
        <v>137</v>
      </c>
      <c r="M90" s="18">
        <f t="shared" si="32"/>
        <v>203</v>
      </c>
      <c r="N90" s="14">
        <f t="shared" si="23"/>
        <v>0</v>
      </c>
      <c r="O90" s="20">
        <f t="shared" si="29"/>
        <v>136.40117994100294</v>
      </c>
      <c r="P90" s="14">
        <f t="shared" si="24"/>
        <v>100.29498525073745</v>
      </c>
      <c r="Q90" s="18">
        <f t="shared" si="25"/>
        <v>0</v>
      </c>
      <c r="R90" s="18">
        <f t="shared" si="26"/>
        <v>0</v>
      </c>
    </row>
    <row r="91" spans="1:18" ht="15">
      <c r="A91" s="22">
        <v>32659</v>
      </c>
      <c r="B91" s="2"/>
      <c r="C91" s="2"/>
      <c r="D91" s="2"/>
      <c r="E91" s="4">
        <v>1</v>
      </c>
      <c r="F91" s="2"/>
      <c r="G91" s="2"/>
      <c r="H91" s="2"/>
      <c r="I91" s="2"/>
      <c r="J91" s="18">
        <f t="shared" si="30"/>
        <v>-1</v>
      </c>
      <c r="K91" s="18">
        <f t="shared" si="31"/>
        <v>0</v>
      </c>
      <c r="L91" s="18">
        <f t="shared" si="32"/>
        <v>136</v>
      </c>
      <c r="M91" s="18">
        <f t="shared" si="32"/>
        <v>203</v>
      </c>
      <c r="N91" s="14">
        <f t="shared" si="23"/>
        <v>-0.40117994100294985</v>
      </c>
      <c r="O91" s="20">
        <f t="shared" si="29"/>
        <v>136</v>
      </c>
      <c r="P91" s="14">
        <f t="shared" si="24"/>
        <v>100</v>
      </c>
      <c r="Q91" s="18">
        <f t="shared" si="25"/>
        <v>0</v>
      </c>
      <c r="R91" s="18">
        <f t="shared" si="26"/>
        <v>1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30"/>
        <v>0</v>
      </c>
      <c r="K92" s="18">
        <f t="shared" si="31"/>
        <v>0</v>
      </c>
      <c r="L92" s="18">
        <f t="shared" si="32"/>
        <v>136</v>
      </c>
      <c r="M92" s="18">
        <f t="shared" si="32"/>
        <v>203</v>
      </c>
      <c r="N92" s="14">
        <f t="shared" si="23"/>
        <v>0</v>
      </c>
      <c r="O92" s="20">
        <f t="shared" si="29"/>
        <v>136</v>
      </c>
      <c r="P92" s="14">
        <f t="shared" si="24"/>
        <v>100</v>
      </c>
      <c r="Q92" s="18">
        <f t="shared" si="25"/>
        <v>0</v>
      </c>
      <c r="R92" s="18">
        <f t="shared" si="26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30"/>
        <v>0</v>
      </c>
      <c r="K93" s="18">
        <f t="shared" si="31"/>
        <v>0</v>
      </c>
      <c r="L93" s="18">
        <f t="shared" si="32"/>
        <v>136</v>
      </c>
      <c r="M93" s="18">
        <f t="shared" si="32"/>
        <v>203</v>
      </c>
      <c r="N93" s="14">
        <f t="shared" si="23"/>
        <v>0</v>
      </c>
      <c r="O93" s="20">
        <f t="shared" si="29"/>
        <v>136</v>
      </c>
      <c r="P93" s="14">
        <f t="shared" si="24"/>
        <v>100</v>
      </c>
      <c r="Q93" s="18">
        <f t="shared" si="25"/>
        <v>0</v>
      </c>
      <c r="R93" s="18">
        <f t="shared" si="26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30"/>
        <v>0</v>
      </c>
      <c r="K94" s="18">
        <f t="shared" si="31"/>
        <v>0</v>
      </c>
      <c r="L94" s="18">
        <f t="shared" si="32"/>
        <v>136</v>
      </c>
      <c r="M94" s="18">
        <f t="shared" si="32"/>
        <v>203</v>
      </c>
      <c r="N94" s="14">
        <f t="shared" si="23"/>
        <v>0</v>
      </c>
      <c r="O94" s="20">
        <f t="shared" si="29"/>
        <v>136</v>
      </c>
      <c r="P94" s="14">
        <f t="shared" si="24"/>
        <v>100</v>
      </c>
      <c r="Q94" s="18">
        <f t="shared" si="25"/>
        <v>0</v>
      </c>
      <c r="R94" s="18">
        <f t="shared" si="26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>SUM(B4:B94)</f>
        <v>29</v>
      </c>
      <c r="C96" s="18">
        <f aca="true" t="shared" si="33" ref="C96:R96">SUM(C4:C94)</f>
        <v>138</v>
      </c>
      <c r="D96" s="18">
        <f t="shared" si="33"/>
        <v>14</v>
      </c>
      <c r="E96" s="18">
        <f t="shared" si="33"/>
        <v>17</v>
      </c>
      <c r="F96" s="18">
        <f t="shared" si="33"/>
        <v>30</v>
      </c>
      <c r="G96" s="18">
        <f t="shared" si="33"/>
        <v>189</v>
      </c>
      <c r="H96" s="18">
        <f t="shared" si="33"/>
        <v>7</v>
      </c>
      <c r="I96" s="18">
        <f t="shared" si="33"/>
        <v>9</v>
      </c>
      <c r="J96" s="18">
        <f t="shared" si="33"/>
        <v>136</v>
      </c>
      <c r="K96" s="18">
        <f t="shared" si="33"/>
        <v>203</v>
      </c>
      <c r="L96" s="18"/>
      <c r="M96" s="18"/>
      <c r="N96" s="18">
        <f t="shared" si="33"/>
        <v>136</v>
      </c>
      <c r="O96" s="18"/>
      <c r="P96" s="18"/>
      <c r="Q96" s="18">
        <f t="shared" si="33"/>
        <v>386</v>
      </c>
      <c r="R96" s="18">
        <f t="shared" si="33"/>
        <v>47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1">
      <selection activeCell="AC5" sqref="AC5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66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1988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546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456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45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/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501</v>
      </c>
      <c r="W6" s="13"/>
      <c r="X6" s="23" t="s">
        <v>41</v>
      </c>
      <c r="Z6" s="20">
        <f>SUM(N18:N24)</f>
        <v>1.388157894736842</v>
      </c>
      <c r="AA6" s="14">
        <f t="shared" si="6"/>
        <v>0.6578947368421052</v>
      </c>
      <c r="AB6" s="20">
        <f>SUM(Q18:Q24)+SUM(R18:R24)</f>
        <v>3</v>
      </c>
      <c r="AC6" s="20">
        <f>100*SUM(Q18:Q24)/AB6</f>
        <v>100</v>
      </c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91.75824175824175</v>
      </c>
      <c r="W7" s="13"/>
      <c r="Y7" s="23" t="s">
        <v>43</v>
      </c>
      <c r="Z7" s="20">
        <f>SUM(N25:N31)</f>
        <v>12.493421052631579</v>
      </c>
      <c r="AA7" s="14">
        <f t="shared" si="6"/>
        <v>5.921052631578948</v>
      </c>
      <c r="AB7" s="20">
        <f>SUM(Q25:Q31)+SUM(R25:R31)</f>
        <v>33</v>
      </c>
      <c r="AC7" s="20">
        <f>100*SUM(Q25:Q31)/AB7</f>
        <v>90.9090909090909</v>
      </c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34.24122807017544</v>
      </c>
      <c r="AA8" s="14">
        <f t="shared" si="6"/>
        <v>16.228070175438596</v>
      </c>
      <c r="AB8" s="20">
        <f>SUM(Q32:Q38)+SUM(R32:R38)</f>
        <v>80</v>
      </c>
      <c r="AC8" s="20">
        <f>100*SUM(Q32:Q38)/AB8</f>
        <v>96.25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30.539473684210524</v>
      </c>
      <c r="AA9" s="14">
        <f t="shared" si="6"/>
        <v>14.473684210526315</v>
      </c>
      <c r="AB9" s="20">
        <f>SUM(Q39:Q45)+SUM(R39:R45)</f>
        <v>74</v>
      </c>
      <c r="AC9" s="20">
        <f>100*SUM(Q39:Q45)/AB9</f>
        <v>94.5945945945946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77.72925764192141</v>
      </c>
      <c r="W10" s="13"/>
      <c r="X10" s="25" t="s">
        <v>47</v>
      </c>
      <c r="Z10" s="20">
        <f>SUM(N46:N52)</f>
        <v>43.958333333333336</v>
      </c>
      <c r="AA10" s="14">
        <f t="shared" si="6"/>
        <v>20.833333333333336</v>
      </c>
      <c r="AB10" s="20">
        <f>SUM(Q46:Q52)+SUM(R46:R52)</f>
        <v>95</v>
      </c>
      <c r="AC10" s="20">
        <f>100*SUM(Q46:Q52)/AB10</f>
        <v>100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>
        <f>SUM(N53:N59)</f>
        <v>24.98684210526316</v>
      </c>
      <c r="AA11" s="14">
        <f t="shared" si="6"/>
        <v>11.842105263157897</v>
      </c>
      <c r="AB11" s="20">
        <f>SUM(Q53:Q59)+SUM(R53:R59)</f>
        <v>62</v>
      </c>
      <c r="AC11" s="20">
        <f>100*SUM(Q53:Q59)/AB11</f>
        <v>93.54838709677419</v>
      </c>
    </row>
    <row r="12" spans="1:29" ht="15">
      <c r="A12" s="22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77.72925764192141</v>
      </c>
      <c r="W12" s="13"/>
      <c r="X12" s="25" t="s">
        <v>50</v>
      </c>
      <c r="Z12" s="20">
        <f>SUM(N60:N66)</f>
        <v>17.583333333333332</v>
      </c>
      <c r="AA12" s="14">
        <f t="shared" si="6"/>
        <v>8.333333333333332</v>
      </c>
      <c r="AB12" s="20">
        <f>SUM(Q60:Q66)+SUM(R60:R66)</f>
        <v>46</v>
      </c>
      <c r="AC12" s="20">
        <f>100*SUM(Q60:Q66)/AB12</f>
        <v>91.30434782608695</v>
      </c>
    </row>
    <row r="13" spans="1:29" ht="15">
      <c r="A13" s="22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18.971491228070175</v>
      </c>
      <c r="AA13" s="14">
        <f t="shared" si="6"/>
        <v>8.991228070175438</v>
      </c>
      <c r="AB13" s="20">
        <f>SUM(Q67:Q73)+SUM(R67:R73)</f>
        <v>51</v>
      </c>
      <c r="AC13" s="20">
        <f>100*SUM(Q67:Q73)/AB13</f>
        <v>90.19607843137256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15.732456140350877</v>
      </c>
      <c r="AA14" s="14">
        <f t="shared" si="6"/>
        <v>7.4561403508771935</v>
      </c>
      <c r="AB14" s="20">
        <f>SUM(Q74:Q80)+SUM(R74:R80)</f>
        <v>44</v>
      </c>
      <c r="AC14" s="20">
        <f>100*SUM(Q74:Q80)/AB14</f>
        <v>88.63636363636364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11.105263157894738</v>
      </c>
      <c r="AA15" s="14">
        <f t="shared" si="6"/>
        <v>5.2631578947368425</v>
      </c>
      <c r="AB15" s="20">
        <f>SUM(Q81:Q87)+SUM(R81:R87)</f>
        <v>36</v>
      </c>
      <c r="AC15" s="20">
        <f>100*SUM(Q81:Q87)/AB15</f>
        <v>83.33333333333333</v>
      </c>
    </row>
    <row r="16" spans="1:29" ht="12.75">
      <c r="A16" s="22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22</v>
      </c>
      <c r="AC16" s="20">
        <f>100*SUM(Q88:Q94)/AB16</f>
        <v>50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211</v>
      </c>
      <c r="AA17" s="18">
        <f>SUM(AA4:AA16)</f>
        <v>100</v>
      </c>
      <c r="AB17" s="18">
        <f>SUM(AB4:AB16)</f>
        <v>546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 s="1">
        <v>3</v>
      </c>
      <c r="D23"/>
      <c r="E23"/>
      <c r="F23"/>
      <c r="G23"/>
      <c r="H23"/>
      <c r="I23"/>
      <c r="J23" s="18">
        <f t="shared" si="0"/>
        <v>3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1.388157894736842</v>
      </c>
      <c r="O23" s="20">
        <f t="shared" si="8"/>
        <v>1.388157894736842</v>
      </c>
      <c r="P23" s="14">
        <f t="shared" si="3"/>
        <v>0.6578947368421049</v>
      </c>
      <c r="Q23" s="18">
        <f t="shared" si="4"/>
        <v>3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3</v>
      </c>
      <c r="M24" s="18">
        <f t="shared" si="7"/>
        <v>0</v>
      </c>
      <c r="N24" s="14">
        <f t="shared" si="2"/>
        <v>0</v>
      </c>
      <c r="O24" s="20">
        <f t="shared" si="8"/>
        <v>1.388157894736842</v>
      </c>
      <c r="P24" s="14">
        <f t="shared" si="3"/>
        <v>0.6578947368421049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/>
      <c r="G25"/>
      <c r="H25"/>
      <c r="I25"/>
      <c r="J25" s="18">
        <f t="shared" si="0"/>
        <v>0</v>
      </c>
      <c r="K25" s="18">
        <f t="shared" si="1"/>
        <v>0</v>
      </c>
      <c r="L25" s="18">
        <f aca="true" t="shared" si="9" ref="L25:M44">L24+J25</f>
        <v>3</v>
      </c>
      <c r="M25" s="18">
        <f t="shared" si="9"/>
        <v>0</v>
      </c>
      <c r="N25" s="14">
        <f t="shared" si="2"/>
        <v>0</v>
      </c>
      <c r="O25" s="20">
        <f t="shared" si="8"/>
        <v>1.388157894736842</v>
      </c>
      <c r="P25" s="14">
        <f t="shared" si="3"/>
        <v>0.6578947368421049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1">
        <v>1</v>
      </c>
      <c r="C26" s="1">
        <v>1</v>
      </c>
      <c r="D26"/>
      <c r="E26"/>
      <c r="F26"/>
      <c r="G26"/>
      <c r="H26"/>
      <c r="I26"/>
      <c r="J26" s="18">
        <f t="shared" si="0"/>
        <v>2</v>
      </c>
      <c r="K26" s="18">
        <f t="shared" si="1"/>
        <v>0</v>
      </c>
      <c r="L26" s="18">
        <f t="shared" si="9"/>
        <v>5</v>
      </c>
      <c r="M26" s="18">
        <f t="shared" si="9"/>
        <v>0</v>
      </c>
      <c r="N26" s="14">
        <f t="shared" si="2"/>
        <v>0.9254385964912281</v>
      </c>
      <c r="O26" s="20">
        <f t="shared" si="8"/>
        <v>2.31359649122807</v>
      </c>
      <c r="P26" s="14">
        <f t="shared" si="3"/>
        <v>1.096491228070175</v>
      </c>
      <c r="Q26" s="18">
        <f t="shared" si="4"/>
        <v>2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/>
      <c r="G27" s="1">
        <v>2</v>
      </c>
      <c r="H27"/>
      <c r="I27"/>
      <c r="J27" s="18">
        <f t="shared" si="0"/>
        <v>0</v>
      </c>
      <c r="K27" s="18">
        <f t="shared" si="1"/>
        <v>2</v>
      </c>
      <c r="L27" s="18">
        <f t="shared" si="9"/>
        <v>5</v>
      </c>
      <c r="M27" s="18">
        <f t="shared" si="9"/>
        <v>2</v>
      </c>
      <c r="N27" s="14">
        <f t="shared" si="2"/>
        <v>0.9254385964912281</v>
      </c>
      <c r="O27" s="20">
        <f t="shared" si="8"/>
        <v>3.2390350877192984</v>
      </c>
      <c r="P27" s="14">
        <f t="shared" si="3"/>
        <v>1.5350877192982453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 s="1">
        <v>3</v>
      </c>
      <c r="D28"/>
      <c r="E28"/>
      <c r="F28"/>
      <c r="G28" s="1">
        <v>2</v>
      </c>
      <c r="H28"/>
      <c r="I28"/>
      <c r="J28" s="18">
        <f t="shared" si="0"/>
        <v>3</v>
      </c>
      <c r="K28" s="18">
        <f t="shared" si="1"/>
        <v>2</v>
      </c>
      <c r="L28" s="18">
        <f t="shared" si="9"/>
        <v>8</v>
      </c>
      <c r="M28" s="18">
        <f t="shared" si="9"/>
        <v>4</v>
      </c>
      <c r="N28" s="14">
        <f t="shared" si="2"/>
        <v>2.31359649122807</v>
      </c>
      <c r="O28" s="20">
        <f t="shared" si="8"/>
        <v>5.552631578947368</v>
      </c>
      <c r="P28" s="14">
        <f t="shared" si="3"/>
        <v>2.6315789473684195</v>
      </c>
      <c r="Q28" s="18">
        <f t="shared" si="4"/>
        <v>5</v>
      </c>
      <c r="R28" s="18">
        <f t="shared" si="5"/>
        <v>0</v>
      </c>
      <c r="T28" s="17"/>
    </row>
    <row r="29" spans="1:18" ht="12.75">
      <c r="A29" s="22">
        <v>32597</v>
      </c>
      <c r="B29"/>
      <c r="C29" s="1">
        <v>2</v>
      </c>
      <c r="D29"/>
      <c r="E29"/>
      <c r="F29" s="1">
        <v>1</v>
      </c>
      <c r="G29" s="1">
        <v>1</v>
      </c>
      <c r="H29" s="1">
        <v>1</v>
      </c>
      <c r="I29"/>
      <c r="J29" s="18">
        <f t="shared" si="0"/>
        <v>2</v>
      </c>
      <c r="K29" s="18">
        <f t="shared" si="1"/>
        <v>1</v>
      </c>
      <c r="L29" s="18">
        <f t="shared" si="9"/>
        <v>10</v>
      </c>
      <c r="M29" s="18">
        <f t="shared" si="9"/>
        <v>5</v>
      </c>
      <c r="N29" s="14">
        <f t="shared" si="2"/>
        <v>1.388157894736842</v>
      </c>
      <c r="O29" s="20">
        <f t="shared" si="8"/>
        <v>6.940789473684211</v>
      </c>
      <c r="P29" s="14">
        <f t="shared" si="3"/>
        <v>3.2894736842105248</v>
      </c>
      <c r="Q29" s="18">
        <f t="shared" si="4"/>
        <v>4</v>
      </c>
      <c r="R29" s="18">
        <f t="shared" si="5"/>
        <v>1</v>
      </c>
    </row>
    <row r="30" spans="1:20" ht="12.75">
      <c r="A30" s="22">
        <v>32598</v>
      </c>
      <c r="B30" s="1">
        <v>2</v>
      </c>
      <c r="C30" s="1">
        <v>3</v>
      </c>
      <c r="D30" s="1">
        <v>1</v>
      </c>
      <c r="E30"/>
      <c r="F30" s="1">
        <v>1</v>
      </c>
      <c r="G30" s="1">
        <v>5</v>
      </c>
      <c r="H30"/>
      <c r="I30" s="1">
        <v>1</v>
      </c>
      <c r="J30" s="18">
        <f t="shared" si="0"/>
        <v>4</v>
      </c>
      <c r="K30" s="18">
        <f t="shared" si="1"/>
        <v>5</v>
      </c>
      <c r="L30" s="18">
        <f t="shared" si="9"/>
        <v>14</v>
      </c>
      <c r="M30" s="18">
        <f t="shared" si="9"/>
        <v>10</v>
      </c>
      <c r="N30" s="14">
        <f t="shared" si="2"/>
        <v>4.1644736842105265</v>
      </c>
      <c r="O30" s="20">
        <f t="shared" si="8"/>
        <v>11.105263157894736</v>
      </c>
      <c r="P30" s="14">
        <f t="shared" si="3"/>
        <v>5.263157894736839</v>
      </c>
      <c r="Q30" s="18">
        <f t="shared" si="4"/>
        <v>11</v>
      </c>
      <c r="R30" s="18">
        <f t="shared" si="5"/>
        <v>2</v>
      </c>
      <c r="T30" s="17"/>
    </row>
    <row r="31" spans="1:20" ht="12.75">
      <c r="A31" s="22">
        <v>32599</v>
      </c>
      <c r="B31"/>
      <c r="C31" s="1">
        <v>1</v>
      </c>
      <c r="D31"/>
      <c r="E31"/>
      <c r="F31"/>
      <c r="G31" s="1">
        <v>5</v>
      </c>
      <c r="H31"/>
      <c r="I31"/>
      <c r="J31" s="18">
        <f t="shared" si="0"/>
        <v>1</v>
      </c>
      <c r="K31" s="18">
        <f t="shared" si="1"/>
        <v>5</v>
      </c>
      <c r="L31" s="18">
        <f t="shared" si="9"/>
        <v>15</v>
      </c>
      <c r="M31" s="18">
        <f t="shared" si="9"/>
        <v>15</v>
      </c>
      <c r="N31" s="14">
        <f t="shared" si="2"/>
        <v>2.776315789473684</v>
      </c>
      <c r="O31" s="20">
        <f t="shared" si="8"/>
        <v>13.881578947368421</v>
      </c>
      <c r="P31" s="14">
        <f t="shared" si="3"/>
        <v>6.5789473684210495</v>
      </c>
      <c r="Q31" s="18">
        <f t="shared" si="4"/>
        <v>6</v>
      </c>
      <c r="R31" s="18">
        <f t="shared" si="5"/>
        <v>0</v>
      </c>
      <c r="T31" s="17"/>
    </row>
    <row r="32" spans="1:18" ht="12.75">
      <c r="A32" s="22">
        <v>32600</v>
      </c>
      <c r="B32"/>
      <c r="C32" s="1">
        <v>5</v>
      </c>
      <c r="D32"/>
      <c r="E32"/>
      <c r="F32"/>
      <c r="G32" s="1">
        <v>2</v>
      </c>
      <c r="H32"/>
      <c r="I32"/>
      <c r="J32" s="18">
        <f t="shared" si="0"/>
        <v>5</v>
      </c>
      <c r="K32" s="18">
        <f t="shared" si="1"/>
        <v>2</v>
      </c>
      <c r="L32" s="18">
        <f t="shared" si="9"/>
        <v>20</v>
      </c>
      <c r="M32" s="18">
        <f t="shared" si="9"/>
        <v>17</v>
      </c>
      <c r="N32" s="14">
        <f t="shared" si="2"/>
        <v>3.2390350877192984</v>
      </c>
      <c r="O32" s="20">
        <f t="shared" si="8"/>
        <v>17.12061403508772</v>
      </c>
      <c r="P32" s="14">
        <f t="shared" si="3"/>
        <v>8.114035087719294</v>
      </c>
      <c r="Q32" s="18">
        <f t="shared" si="4"/>
        <v>7</v>
      </c>
      <c r="R32" s="18">
        <f t="shared" si="5"/>
        <v>0</v>
      </c>
    </row>
    <row r="33" spans="1:18" ht="12.75">
      <c r="A33" s="22">
        <v>32601</v>
      </c>
      <c r="B33" s="1">
        <v>2</v>
      </c>
      <c r="C33" s="1">
        <v>4</v>
      </c>
      <c r="D33" s="1">
        <v>1</v>
      </c>
      <c r="E33"/>
      <c r="F33" s="1">
        <v>1</v>
      </c>
      <c r="G33" s="1">
        <v>6</v>
      </c>
      <c r="H33"/>
      <c r="I33"/>
      <c r="J33" s="18">
        <f t="shared" si="0"/>
        <v>5</v>
      </c>
      <c r="K33" s="18">
        <f t="shared" si="1"/>
        <v>7</v>
      </c>
      <c r="L33" s="18">
        <f t="shared" si="9"/>
        <v>25</v>
      </c>
      <c r="M33" s="18">
        <f t="shared" si="9"/>
        <v>24</v>
      </c>
      <c r="N33" s="14">
        <f t="shared" si="2"/>
        <v>5.552631578947368</v>
      </c>
      <c r="O33" s="20">
        <f t="shared" si="8"/>
        <v>22.67324561403509</v>
      </c>
      <c r="P33" s="14">
        <f t="shared" si="3"/>
        <v>10.745614035087716</v>
      </c>
      <c r="Q33" s="18">
        <f t="shared" si="4"/>
        <v>13</v>
      </c>
      <c r="R33" s="18">
        <f t="shared" si="5"/>
        <v>1</v>
      </c>
    </row>
    <row r="34" spans="1:18" ht="12.75">
      <c r="A34" s="22">
        <v>32602</v>
      </c>
      <c r="B34" s="1">
        <v>2</v>
      </c>
      <c r="C34" s="1">
        <v>4</v>
      </c>
      <c r="D34"/>
      <c r="E34"/>
      <c r="F34"/>
      <c r="G34" s="1">
        <v>7</v>
      </c>
      <c r="H34"/>
      <c r="I34" s="1">
        <v>1</v>
      </c>
      <c r="J34" s="18">
        <f t="shared" si="0"/>
        <v>6</v>
      </c>
      <c r="K34" s="18">
        <f t="shared" si="1"/>
        <v>6</v>
      </c>
      <c r="L34" s="18">
        <f t="shared" si="9"/>
        <v>31</v>
      </c>
      <c r="M34" s="18">
        <f t="shared" si="9"/>
        <v>30</v>
      </c>
      <c r="N34" s="14">
        <f t="shared" si="2"/>
        <v>5.552631578947368</v>
      </c>
      <c r="O34" s="20">
        <f t="shared" si="8"/>
        <v>28.22587719298246</v>
      </c>
      <c r="P34" s="14">
        <f t="shared" si="3"/>
        <v>13.377192982456135</v>
      </c>
      <c r="Q34" s="18">
        <f t="shared" si="4"/>
        <v>13</v>
      </c>
      <c r="R34" s="18">
        <f t="shared" si="5"/>
        <v>1</v>
      </c>
    </row>
    <row r="35" spans="1:18" ht="12.75">
      <c r="A35" s="22">
        <v>32603</v>
      </c>
      <c r="B35" s="1">
        <v>4</v>
      </c>
      <c r="C35" s="1">
        <v>9</v>
      </c>
      <c r="D35"/>
      <c r="E35"/>
      <c r="F35" s="1">
        <v>1</v>
      </c>
      <c r="G35" s="1">
        <v>4</v>
      </c>
      <c r="H35"/>
      <c r="I35"/>
      <c r="J35" s="18">
        <f t="shared" si="0"/>
        <v>13</v>
      </c>
      <c r="K35" s="18">
        <f t="shared" si="1"/>
        <v>5</v>
      </c>
      <c r="L35" s="18">
        <f t="shared" si="9"/>
        <v>44</v>
      </c>
      <c r="M35" s="18">
        <f t="shared" si="9"/>
        <v>35</v>
      </c>
      <c r="N35" s="14">
        <f t="shared" si="2"/>
        <v>8.328947368421053</v>
      </c>
      <c r="O35" s="20">
        <f t="shared" si="8"/>
        <v>36.554824561403514</v>
      </c>
      <c r="P35" s="14">
        <f t="shared" si="3"/>
        <v>17.324561403508767</v>
      </c>
      <c r="Q35" s="18">
        <f t="shared" si="4"/>
        <v>18</v>
      </c>
      <c r="R35" s="18">
        <f t="shared" si="5"/>
        <v>0</v>
      </c>
    </row>
    <row r="36" spans="1:18" ht="12.75">
      <c r="A36" s="22">
        <v>32604</v>
      </c>
      <c r="B36" s="1">
        <v>2</v>
      </c>
      <c r="C36"/>
      <c r="D36"/>
      <c r="E36"/>
      <c r="F36" s="1">
        <v>1</v>
      </c>
      <c r="G36" s="1">
        <v>8</v>
      </c>
      <c r="H36"/>
      <c r="I36" s="1">
        <v>1</v>
      </c>
      <c r="J36" s="18">
        <f aca="true" t="shared" si="10" ref="J36:J67">+B36+C36-D36-E36</f>
        <v>2</v>
      </c>
      <c r="K36" s="18">
        <f aca="true" t="shared" si="11" ref="K36:K67">+F36+G36-H36-I36</f>
        <v>8</v>
      </c>
      <c r="L36" s="18">
        <f t="shared" si="9"/>
        <v>46</v>
      </c>
      <c r="M36" s="18">
        <f t="shared" si="9"/>
        <v>43</v>
      </c>
      <c r="N36" s="14">
        <f aca="true" t="shared" si="12" ref="N36:N67">(+J36+K36)*($J$96/($J$96+$K$96))</f>
        <v>4.62719298245614</v>
      </c>
      <c r="O36" s="20">
        <f t="shared" si="8"/>
        <v>41.18201754385966</v>
      </c>
      <c r="P36" s="14">
        <f aca="true" t="shared" si="13" ref="P36:P67">O36*100/$N$96</f>
        <v>19.51754385964912</v>
      </c>
      <c r="Q36" s="18">
        <f aca="true" t="shared" si="14" ref="Q36:Q67">+B36+C36+F36+G36</f>
        <v>11</v>
      </c>
      <c r="R36" s="18">
        <f aca="true" t="shared" si="15" ref="R36:R67">D36+E36+H36+I36</f>
        <v>1</v>
      </c>
    </row>
    <row r="37" spans="1:18" ht="12.75">
      <c r="A37" s="22">
        <v>32605</v>
      </c>
      <c r="B37"/>
      <c r="C37"/>
      <c r="D37"/>
      <c r="E37"/>
      <c r="F37" s="1">
        <v>1</v>
      </c>
      <c r="G37" s="1">
        <v>2</v>
      </c>
      <c r="H37"/>
      <c r="I37"/>
      <c r="J37" s="18">
        <f t="shared" si="10"/>
        <v>0</v>
      </c>
      <c r="K37" s="18">
        <f t="shared" si="11"/>
        <v>3</v>
      </c>
      <c r="L37" s="18">
        <f t="shared" si="9"/>
        <v>46</v>
      </c>
      <c r="M37" s="18">
        <f t="shared" si="9"/>
        <v>46</v>
      </c>
      <c r="N37" s="14">
        <f t="shared" si="12"/>
        <v>1.388157894736842</v>
      </c>
      <c r="O37" s="20">
        <f aca="true" t="shared" si="16" ref="O37:O68">O36+N37</f>
        <v>42.5701754385965</v>
      </c>
      <c r="P37" s="14">
        <f t="shared" si="13"/>
        <v>20.175438596491222</v>
      </c>
      <c r="Q37" s="18">
        <f t="shared" si="14"/>
        <v>3</v>
      </c>
      <c r="R37" s="18">
        <f t="shared" si="15"/>
        <v>0</v>
      </c>
    </row>
    <row r="38" spans="1:18" ht="12.75">
      <c r="A38" s="22">
        <v>32606</v>
      </c>
      <c r="B38" s="1">
        <v>1</v>
      </c>
      <c r="C38" s="1">
        <v>5</v>
      </c>
      <c r="D38"/>
      <c r="E38"/>
      <c r="F38"/>
      <c r="G38" s="1">
        <v>6</v>
      </c>
      <c r="H38"/>
      <c r="I38"/>
      <c r="J38" s="18">
        <f t="shared" si="10"/>
        <v>6</v>
      </c>
      <c r="K38" s="18">
        <f t="shared" si="11"/>
        <v>6</v>
      </c>
      <c r="L38" s="18">
        <f t="shared" si="9"/>
        <v>52</v>
      </c>
      <c r="M38" s="18">
        <f t="shared" si="9"/>
        <v>52</v>
      </c>
      <c r="N38" s="14">
        <f t="shared" si="12"/>
        <v>5.552631578947368</v>
      </c>
      <c r="O38" s="20">
        <f t="shared" si="16"/>
        <v>48.12280701754387</v>
      </c>
      <c r="P38" s="14">
        <f t="shared" si="13"/>
        <v>22.807017543859647</v>
      </c>
      <c r="Q38" s="18">
        <f t="shared" si="14"/>
        <v>12</v>
      </c>
      <c r="R38" s="18">
        <f t="shared" si="15"/>
        <v>0</v>
      </c>
    </row>
    <row r="39" spans="1:19" ht="12.75">
      <c r="A39" s="22">
        <v>32607</v>
      </c>
      <c r="B39"/>
      <c r="C39" s="1">
        <v>5</v>
      </c>
      <c r="D39"/>
      <c r="E39" s="1">
        <v>1</v>
      </c>
      <c r="F39" s="1">
        <v>4</v>
      </c>
      <c r="G39" s="1">
        <v>12</v>
      </c>
      <c r="H39" s="1">
        <v>1</v>
      </c>
      <c r="I39"/>
      <c r="J39" s="18">
        <f t="shared" si="10"/>
        <v>4</v>
      </c>
      <c r="K39" s="18">
        <f t="shared" si="11"/>
        <v>15</v>
      </c>
      <c r="L39" s="18">
        <f t="shared" si="9"/>
        <v>56</v>
      </c>
      <c r="M39" s="18">
        <f t="shared" si="9"/>
        <v>67</v>
      </c>
      <c r="N39" s="14">
        <f t="shared" si="12"/>
        <v>8.791666666666666</v>
      </c>
      <c r="O39" s="20">
        <f t="shared" si="16"/>
        <v>56.914473684210535</v>
      </c>
      <c r="P39" s="14">
        <f t="shared" si="13"/>
        <v>26.973684210526308</v>
      </c>
      <c r="Q39" s="18">
        <f t="shared" si="14"/>
        <v>21</v>
      </c>
      <c r="R39" s="18">
        <f t="shared" si="15"/>
        <v>2</v>
      </c>
      <c r="S39" s="17"/>
    </row>
    <row r="40" spans="1:18" ht="12.75">
      <c r="A40" s="22">
        <v>32608</v>
      </c>
      <c r="B40" s="1">
        <v>1</v>
      </c>
      <c r="C40" s="1">
        <v>1</v>
      </c>
      <c r="D40"/>
      <c r="E40"/>
      <c r="F40"/>
      <c r="G40"/>
      <c r="H40"/>
      <c r="I40"/>
      <c r="J40" s="18">
        <f t="shared" si="10"/>
        <v>2</v>
      </c>
      <c r="K40" s="18">
        <f t="shared" si="11"/>
        <v>0</v>
      </c>
      <c r="L40" s="18">
        <f t="shared" si="9"/>
        <v>58</v>
      </c>
      <c r="M40" s="18">
        <f t="shared" si="9"/>
        <v>67</v>
      </c>
      <c r="N40" s="14">
        <f t="shared" si="12"/>
        <v>0.9254385964912281</v>
      </c>
      <c r="O40" s="20">
        <f t="shared" si="16"/>
        <v>57.83991228070176</v>
      </c>
      <c r="P40" s="14">
        <f t="shared" si="13"/>
        <v>27.41228070175438</v>
      </c>
      <c r="Q40" s="18">
        <f t="shared" si="14"/>
        <v>2</v>
      </c>
      <c r="R40" s="18">
        <f t="shared" si="15"/>
        <v>0</v>
      </c>
    </row>
    <row r="41" spans="1:18" ht="12.75">
      <c r="A41" s="22">
        <v>32609</v>
      </c>
      <c r="B41" s="1">
        <v>3</v>
      </c>
      <c r="C41" s="1">
        <v>2</v>
      </c>
      <c r="D41"/>
      <c r="E41"/>
      <c r="F41"/>
      <c r="G41"/>
      <c r="H41"/>
      <c r="I41"/>
      <c r="J41" s="18">
        <f t="shared" si="10"/>
        <v>5</v>
      </c>
      <c r="K41" s="18">
        <f t="shared" si="11"/>
        <v>0</v>
      </c>
      <c r="L41" s="18">
        <f t="shared" si="9"/>
        <v>63</v>
      </c>
      <c r="M41" s="18">
        <f t="shared" si="9"/>
        <v>67</v>
      </c>
      <c r="N41" s="14">
        <f t="shared" si="12"/>
        <v>2.31359649122807</v>
      </c>
      <c r="O41" s="20">
        <f t="shared" si="16"/>
        <v>60.15350877192983</v>
      </c>
      <c r="P41" s="14">
        <f t="shared" si="13"/>
        <v>28.50877192982455</v>
      </c>
      <c r="Q41" s="18">
        <f t="shared" si="14"/>
        <v>5</v>
      </c>
      <c r="R41" s="18">
        <f t="shared" si="15"/>
        <v>0</v>
      </c>
    </row>
    <row r="42" spans="1:18" ht="12.75">
      <c r="A42" s="22">
        <v>32610</v>
      </c>
      <c r="B42"/>
      <c r="C42"/>
      <c r="D42"/>
      <c r="E42"/>
      <c r="F42" s="1">
        <v>3</v>
      </c>
      <c r="G42" s="1">
        <v>3</v>
      </c>
      <c r="H42"/>
      <c r="I42"/>
      <c r="J42" s="18">
        <f t="shared" si="10"/>
        <v>0</v>
      </c>
      <c r="K42" s="18">
        <f t="shared" si="11"/>
        <v>6</v>
      </c>
      <c r="L42" s="18">
        <f t="shared" si="9"/>
        <v>63</v>
      </c>
      <c r="M42" s="18">
        <f t="shared" si="9"/>
        <v>73</v>
      </c>
      <c r="N42" s="14">
        <f t="shared" si="12"/>
        <v>2.776315789473684</v>
      </c>
      <c r="O42" s="20">
        <f t="shared" si="16"/>
        <v>62.929824561403514</v>
      </c>
      <c r="P42" s="14">
        <f t="shared" si="13"/>
        <v>29.82456140350876</v>
      </c>
      <c r="Q42" s="18">
        <f t="shared" si="14"/>
        <v>6</v>
      </c>
      <c r="R42" s="18">
        <f t="shared" si="15"/>
        <v>0</v>
      </c>
    </row>
    <row r="43" spans="1:18" ht="12.75">
      <c r="A43" s="22">
        <v>32611</v>
      </c>
      <c r="B43"/>
      <c r="C43" s="1">
        <v>2</v>
      </c>
      <c r="D43"/>
      <c r="E43"/>
      <c r="F43"/>
      <c r="G43" s="1">
        <v>6</v>
      </c>
      <c r="H43" s="1">
        <v>1</v>
      </c>
      <c r="I43"/>
      <c r="J43" s="18">
        <f t="shared" si="10"/>
        <v>2</v>
      </c>
      <c r="K43" s="18">
        <f t="shared" si="11"/>
        <v>5</v>
      </c>
      <c r="L43" s="18">
        <f t="shared" si="9"/>
        <v>65</v>
      </c>
      <c r="M43" s="18">
        <f t="shared" si="9"/>
        <v>78</v>
      </c>
      <c r="N43" s="14">
        <f t="shared" si="12"/>
        <v>3.2390350877192984</v>
      </c>
      <c r="O43" s="20">
        <f t="shared" si="16"/>
        <v>66.16885964912281</v>
      </c>
      <c r="P43" s="14">
        <f t="shared" si="13"/>
        <v>31.359649122807003</v>
      </c>
      <c r="Q43" s="18">
        <f t="shared" si="14"/>
        <v>8</v>
      </c>
      <c r="R43" s="18">
        <f t="shared" si="15"/>
        <v>1</v>
      </c>
    </row>
    <row r="44" spans="1:18" ht="12.75">
      <c r="A44" s="22">
        <v>32612</v>
      </c>
      <c r="B44"/>
      <c r="C44" s="1">
        <v>3</v>
      </c>
      <c r="D44"/>
      <c r="E44"/>
      <c r="F44" s="1">
        <v>1</v>
      </c>
      <c r="G44" s="1">
        <v>3</v>
      </c>
      <c r="H44"/>
      <c r="I44"/>
      <c r="J44" s="18">
        <f t="shared" si="10"/>
        <v>3</v>
      </c>
      <c r="K44" s="18">
        <f t="shared" si="11"/>
        <v>4</v>
      </c>
      <c r="L44" s="18">
        <f t="shared" si="9"/>
        <v>68</v>
      </c>
      <c r="M44" s="18">
        <f t="shared" si="9"/>
        <v>82</v>
      </c>
      <c r="N44" s="14">
        <f t="shared" si="12"/>
        <v>3.2390350877192984</v>
      </c>
      <c r="O44" s="20">
        <f t="shared" si="16"/>
        <v>69.40789473684211</v>
      </c>
      <c r="P44" s="14">
        <f t="shared" si="13"/>
        <v>32.89473684210525</v>
      </c>
      <c r="Q44" s="18">
        <f t="shared" si="14"/>
        <v>7</v>
      </c>
      <c r="R44" s="18">
        <f t="shared" si="15"/>
        <v>0</v>
      </c>
    </row>
    <row r="45" spans="1:18" ht="12.75">
      <c r="A45" s="22">
        <v>32613</v>
      </c>
      <c r="B45" s="1">
        <v>6</v>
      </c>
      <c r="C45" s="1">
        <v>8</v>
      </c>
      <c r="D45" s="1">
        <v>1</v>
      </c>
      <c r="E45"/>
      <c r="F45"/>
      <c r="G45" s="1">
        <v>7</v>
      </c>
      <c r="H45"/>
      <c r="I45"/>
      <c r="J45" s="18">
        <f t="shared" si="10"/>
        <v>13</v>
      </c>
      <c r="K45" s="18">
        <f t="shared" si="11"/>
        <v>7</v>
      </c>
      <c r="L45" s="18">
        <f aca="true" t="shared" si="17" ref="L45:M64">L44+J45</f>
        <v>81</v>
      </c>
      <c r="M45" s="18">
        <f t="shared" si="17"/>
        <v>89</v>
      </c>
      <c r="N45" s="14">
        <f t="shared" si="12"/>
        <v>9.25438596491228</v>
      </c>
      <c r="O45" s="20">
        <f t="shared" si="16"/>
        <v>78.66228070175438</v>
      </c>
      <c r="P45" s="14">
        <f t="shared" si="13"/>
        <v>37.280701754385944</v>
      </c>
      <c r="Q45" s="18">
        <f t="shared" si="14"/>
        <v>21</v>
      </c>
      <c r="R45" s="18">
        <f t="shared" si="15"/>
        <v>1</v>
      </c>
    </row>
    <row r="46" spans="1:18" ht="12.75">
      <c r="A46" s="22">
        <v>32614</v>
      </c>
      <c r="B46" s="1">
        <v>1</v>
      </c>
      <c r="C46" s="1">
        <v>6</v>
      </c>
      <c r="D46"/>
      <c r="E46"/>
      <c r="F46"/>
      <c r="G46"/>
      <c r="H46"/>
      <c r="I46"/>
      <c r="J46" s="18">
        <f t="shared" si="10"/>
        <v>7</v>
      </c>
      <c r="K46" s="18">
        <f t="shared" si="11"/>
        <v>0</v>
      </c>
      <c r="L46" s="18">
        <f t="shared" si="17"/>
        <v>88</v>
      </c>
      <c r="M46" s="18">
        <f t="shared" si="17"/>
        <v>89</v>
      </c>
      <c r="N46" s="14">
        <f t="shared" si="12"/>
        <v>3.2390350877192984</v>
      </c>
      <c r="O46" s="20">
        <f t="shared" si="16"/>
        <v>81.90131578947368</v>
      </c>
      <c r="P46" s="14">
        <f t="shared" si="13"/>
        <v>38.81578947368419</v>
      </c>
      <c r="Q46" s="18">
        <f t="shared" si="14"/>
        <v>7</v>
      </c>
      <c r="R46" s="18">
        <f t="shared" si="15"/>
        <v>0</v>
      </c>
    </row>
    <row r="47" spans="1:18" ht="12.75">
      <c r="A47" s="22">
        <v>32615</v>
      </c>
      <c r="B47" s="1">
        <v>4</v>
      </c>
      <c r="C47" s="1">
        <v>11</v>
      </c>
      <c r="D47"/>
      <c r="E47"/>
      <c r="F47"/>
      <c r="G47"/>
      <c r="H47"/>
      <c r="I47"/>
      <c r="J47" s="18">
        <f t="shared" si="10"/>
        <v>15</v>
      </c>
      <c r="K47" s="18">
        <f t="shared" si="11"/>
        <v>0</v>
      </c>
      <c r="L47" s="18">
        <f t="shared" si="17"/>
        <v>103</v>
      </c>
      <c r="M47" s="18">
        <f t="shared" si="17"/>
        <v>89</v>
      </c>
      <c r="N47" s="14">
        <f t="shared" si="12"/>
        <v>6.940789473684211</v>
      </c>
      <c r="O47" s="20">
        <f t="shared" si="16"/>
        <v>88.84210526315789</v>
      </c>
      <c r="P47" s="14">
        <f t="shared" si="13"/>
        <v>42.10526315789471</v>
      </c>
      <c r="Q47" s="18">
        <f t="shared" si="14"/>
        <v>15</v>
      </c>
      <c r="R47" s="18">
        <f t="shared" si="15"/>
        <v>0</v>
      </c>
    </row>
    <row r="48" spans="1:18" ht="12.75">
      <c r="A48" s="22">
        <v>32616</v>
      </c>
      <c r="B48" s="1">
        <v>1</v>
      </c>
      <c r="C48"/>
      <c r="D48"/>
      <c r="E48"/>
      <c r="F48"/>
      <c r="G48" s="1">
        <v>5</v>
      </c>
      <c r="H48"/>
      <c r="I48"/>
      <c r="J48" s="18">
        <f t="shared" si="10"/>
        <v>1</v>
      </c>
      <c r="K48" s="18">
        <f t="shared" si="11"/>
        <v>5</v>
      </c>
      <c r="L48" s="18">
        <f t="shared" si="17"/>
        <v>104</v>
      </c>
      <c r="M48" s="18">
        <f t="shared" si="17"/>
        <v>94</v>
      </c>
      <c r="N48" s="14">
        <f t="shared" si="12"/>
        <v>2.776315789473684</v>
      </c>
      <c r="O48" s="20">
        <f t="shared" si="16"/>
        <v>91.61842105263158</v>
      </c>
      <c r="P48" s="14">
        <f t="shared" si="13"/>
        <v>43.42105263157893</v>
      </c>
      <c r="Q48" s="18">
        <f t="shared" si="14"/>
        <v>6</v>
      </c>
      <c r="R48" s="18">
        <f t="shared" si="15"/>
        <v>0</v>
      </c>
    </row>
    <row r="49" spans="1:18" ht="12.75">
      <c r="A49" s="22">
        <v>32617</v>
      </c>
      <c r="B49"/>
      <c r="C49" s="1">
        <v>1</v>
      </c>
      <c r="D49"/>
      <c r="E49"/>
      <c r="F49" s="1">
        <v>1</v>
      </c>
      <c r="G49" s="1">
        <v>13</v>
      </c>
      <c r="H49"/>
      <c r="I49"/>
      <c r="J49" s="18">
        <f t="shared" si="10"/>
        <v>1</v>
      </c>
      <c r="K49" s="18">
        <f t="shared" si="11"/>
        <v>14</v>
      </c>
      <c r="L49" s="18">
        <f t="shared" si="17"/>
        <v>105</v>
      </c>
      <c r="M49" s="18">
        <f t="shared" si="17"/>
        <v>108</v>
      </c>
      <c r="N49" s="14">
        <f t="shared" si="12"/>
        <v>6.940789473684211</v>
      </c>
      <c r="O49" s="20">
        <f t="shared" si="16"/>
        <v>98.55921052631578</v>
      </c>
      <c r="P49" s="14">
        <f t="shared" si="13"/>
        <v>46.71052631578945</v>
      </c>
      <c r="Q49" s="18">
        <f t="shared" si="14"/>
        <v>15</v>
      </c>
      <c r="R49" s="18">
        <f t="shared" si="15"/>
        <v>0</v>
      </c>
    </row>
    <row r="50" spans="1:18" ht="12.75">
      <c r="A50" s="22">
        <v>32618</v>
      </c>
      <c r="B50"/>
      <c r="C50" s="1">
        <v>5</v>
      </c>
      <c r="D50"/>
      <c r="E50"/>
      <c r="F50" s="1">
        <v>2</v>
      </c>
      <c r="G50" s="1">
        <v>8</v>
      </c>
      <c r="H50"/>
      <c r="I50"/>
      <c r="J50" s="18">
        <f t="shared" si="10"/>
        <v>5</v>
      </c>
      <c r="K50" s="18">
        <f t="shared" si="11"/>
        <v>10</v>
      </c>
      <c r="L50" s="18">
        <f t="shared" si="17"/>
        <v>110</v>
      </c>
      <c r="M50" s="18">
        <f t="shared" si="17"/>
        <v>118</v>
      </c>
      <c r="N50" s="14">
        <f t="shared" si="12"/>
        <v>6.940789473684211</v>
      </c>
      <c r="O50" s="20">
        <f t="shared" si="16"/>
        <v>105.49999999999999</v>
      </c>
      <c r="P50" s="14">
        <f t="shared" si="13"/>
        <v>49.99999999999997</v>
      </c>
      <c r="Q50" s="18">
        <f t="shared" si="14"/>
        <v>15</v>
      </c>
      <c r="R50" s="18">
        <f t="shared" si="15"/>
        <v>0</v>
      </c>
    </row>
    <row r="51" spans="1:18" ht="12.75">
      <c r="A51" s="22">
        <v>32619</v>
      </c>
      <c r="B51" s="1">
        <v>1</v>
      </c>
      <c r="C51" s="1">
        <v>8</v>
      </c>
      <c r="D51"/>
      <c r="E51"/>
      <c r="F51"/>
      <c r="G51" s="1">
        <v>13</v>
      </c>
      <c r="H51"/>
      <c r="I51"/>
      <c r="J51" s="18">
        <f t="shared" si="10"/>
        <v>9</v>
      </c>
      <c r="K51" s="18">
        <f t="shared" si="11"/>
        <v>13</v>
      </c>
      <c r="L51" s="18">
        <f t="shared" si="17"/>
        <v>119</v>
      </c>
      <c r="M51" s="18">
        <f t="shared" si="17"/>
        <v>131</v>
      </c>
      <c r="N51" s="14">
        <f t="shared" si="12"/>
        <v>10.179824561403509</v>
      </c>
      <c r="O51" s="20">
        <f t="shared" si="16"/>
        <v>115.67982456140349</v>
      </c>
      <c r="P51" s="14">
        <f t="shared" si="13"/>
        <v>54.824561403508746</v>
      </c>
      <c r="Q51" s="18">
        <f t="shared" si="14"/>
        <v>22</v>
      </c>
      <c r="R51" s="18">
        <f t="shared" si="15"/>
        <v>0</v>
      </c>
    </row>
    <row r="52" spans="1:18" ht="12.75">
      <c r="A52" s="22">
        <v>32620</v>
      </c>
      <c r="B52" s="1">
        <v>3</v>
      </c>
      <c r="C52" s="1">
        <v>9</v>
      </c>
      <c r="D52"/>
      <c r="E52"/>
      <c r="F52"/>
      <c r="G52" s="1">
        <v>3</v>
      </c>
      <c r="H52"/>
      <c r="I52"/>
      <c r="J52" s="18">
        <f t="shared" si="10"/>
        <v>12</v>
      </c>
      <c r="K52" s="18">
        <f t="shared" si="11"/>
        <v>3</v>
      </c>
      <c r="L52" s="18">
        <f t="shared" si="17"/>
        <v>131</v>
      </c>
      <c r="M52" s="18">
        <f t="shared" si="17"/>
        <v>134</v>
      </c>
      <c r="N52" s="14">
        <f t="shared" si="12"/>
        <v>6.940789473684211</v>
      </c>
      <c r="O52" s="20">
        <f t="shared" si="16"/>
        <v>122.6206140350877</v>
      </c>
      <c r="P52" s="14">
        <f t="shared" si="13"/>
        <v>58.11403508771926</v>
      </c>
      <c r="Q52" s="18">
        <f t="shared" si="14"/>
        <v>15</v>
      </c>
      <c r="R52" s="18">
        <f t="shared" si="15"/>
        <v>0</v>
      </c>
    </row>
    <row r="53" spans="1:19" ht="12.75">
      <c r="A53" s="22">
        <v>32621</v>
      </c>
      <c r="B53" s="1">
        <v>1</v>
      </c>
      <c r="C53" s="1">
        <v>1</v>
      </c>
      <c r="D53"/>
      <c r="E53"/>
      <c r="F53"/>
      <c r="G53" s="1">
        <v>1</v>
      </c>
      <c r="H53"/>
      <c r="I53"/>
      <c r="J53" s="18">
        <f t="shared" si="10"/>
        <v>2</v>
      </c>
      <c r="K53" s="18">
        <f t="shared" si="11"/>
        <v>1</v>
      </c>
      <c r="L53" s="18">
        <f t="shared" si="17"/>
        <v>133</v>
      </c>
      <c r="M53" s="18">
        <f t="shared" si="17"/>
        <v>135</v>
      </c>
      <c r="N53" s="14">
        <f t="shared" si="12"/>
        <v>1.388157894736842</v>
      </c>
      <c r="O53" s="20">
        <f t="shared" si="16"/>
        <v>124.00877192982453</v>
      </c>
      <c r="P53" s="14">
        <f t="shared" si="13"/>
        <v>58.77192982456136</v>
      </c>
      <c r="Q53" s="18">
        <f t="shared" si="14"/>
        <v>3</v>
      </c>
      <c r="R53" s="18">
        <f t="shared" si="15"/>
        <v>0</v>
      </c>
      <c r="S53" s="17"/>
    </row>
    <row r="54" spans="1:18" ht="12.75">
      <c r="A54" s="22">
        <v>32622</v>
      </c>
      <c r="B54"/>
      <c r="C54" s="1">
        <v>3</v>
      </c>
      <c r="D54"/>
      <c r="E54"/>
      <c r="F54"/>
      <c r="G54" s="1">
        <v>9</v>
      </c>
      <c r="H54"/>
      <c r="I54" s="1">
        <v>1</v>
      </c>
      <c r="J54" s="18">
        <f t="shared" si="10"/>
        <v>3</v>
      </c>
      <c r="K54" s="18">
        <f t="shared" si="11"/>
        <v>8</v>
      </c>
      <c r="L54" s="18">
        <f t="shared" si="17"/>
        <v>136</v>
      </c>
      <c r="M54" s="18">
        <f t="shared" si="17"/>
        <v>143</v>
      </c>
      <c r="N54" s="14">
        <f t="shared" si="12"/>
        <v>5.089912280701754</v>
      </c>
      <c r="O54" s="20">
        <f t="shared" si="16"/>
        <v>129.0986842105263</v>
      </c>
      <c r="P54" s="14">
        <f t="shared" si="13"/>
        <v>61.18421052631576</v>
      </c>
      <c r="Q54" s="18">
        <f t="shared" si="14"/>
        <v>12</v>
      </c>
      <c r="R54" s="18">
        <f t="shared" si="15"/>
        <v>1</v>
      </c>
    </row>
    <row r="55" spans="1:18" ht="12.75">
      <c r="A55" s="22">
        <v>32623</v>
      </c>
      <c r="B55" s="1">
        <v>2</v>
      </c>
      <c r="C55" s="1">
        <v>1</v>
      </c>
      <c r="D55"/>
      <c r="E55"/>
      <c r="F55"/>
      <c r="G55" s="1">
        <v>6</v>
      </c>
      <c r="H55"/>
      <c r="I55"/>
      <c r="J55" s="18">
        <f t="shared" si="10"/>
        <v>3</v>
      </c>
      <c r="K55" s="18">
        <f t="shared" si="11"/>
        <v>6</v>
      </c>
      <c r="L55" s="18">
        <f t="shared" si="17"/>
        <v>139</v>
      </c>
      <c r="M55" s="18">
        <f t="shared" si="17"/>
        <v>149</v>
      </c>
      <c r="N55" s="14">
        <f t="shared" si="12"/>
        <v>4.1644736842105265</v>
      </c>
      <c r="O55" s="20">
        <f t="shared" si="16"/>
        <v>133.26315789473682</v>
      </c>
      <c r="P55" s="14">
        <f t="shared" si="13"/>
        <v>63.15789473684207</v>
      </c>
      <c r="Q55" s="18">
        <f t="shared" si="14"/>
        <v>9</v>
      </c>
      <c r="R55" s="18">
        <f t="shared" si="15"/>
        <v>0</v>
      </c>
    </row>
    <row r="56" spans="1:18" ht="12.75">
      <c r="A56" s="22">
        <v>32624</v>
      </c>
      <c r="B56"/>
      <c r="C56" s="1">
        <v>1</v>
      </c>
      <c r="D56" s="1">
        <v>1</v>
      </c>
      <c r="E56"/>
      <c r="F56" s="1">
        <v>3</v>
      </c>
      <c r="G56" s="1">
        <v>8</v>
      </c>
      <c r="H56"/>
      <c r="I56"/>
      <c r="J56" s="18">
        <f t="shared" si="10"/>
        <v>0</v>
      </c>
      <c r="K56" s="18">
        <f t="shared" si="11"/>
        <v>11</v>
      </c>
      <c r="L56" s="18">
        <f t="shared" si="17"/>
        <v>139</v>
      </c>
      <c r="M56" s="18">
        <f t="shared" si="17"/>
        <v>160</v>
      </c>
      <c r="N56" s="14">
        <f t="shared" si="12"/>
        <v>5.089912280701754</v>
      </c>
      <c r="O56" s="20">
        <f t="shared" si="16"/>
        <v>138.35307017543857</v>
      </c>
      <c r="P56" s="14">
        <f t="shared" si="13"/>
        <v>65.57017543859645</v>
      </c>
      <c r="Q56" s="18">
        <f t="shared" si="14"/>
        <v>12</v>
      </c>
      <c r="R56" s="18">
        <f t="shared" si="15"/>
        <v>1</v>
      </c>
    </row>
    <row r="57" spans="1:18" ht="12.75">
      <c r="A57" s="22">
        <v>32625</v>
      </c>
      <c r="B57" s="1">
        <v>2</v>
      </c>
      <c r="C57" s="1">
        <v>10</v>
      </c>
      <c r="D57" s="1">
        <v>1</v>
      </c>
      <c r="E57"/>
      <c r="F57"/>
      <c r="G57" s="1">
        <v>4</v>
      </c>
      <c r="H57"/>
      <c r="I57"/>
      <c r="J57" s="18">
        <f t="shared" si="10"/>
        <v>11</v>
      </c>
      <c r="K57" s="18">
        <f t="shared" si="11"/>
        <v>4</v>
      </c>
      <c r="L57" s="18">
        <f t="shared" si="17"/>
        <v>150</v>
      </c>
      <c r="M57" s="18">
        <f t="shared" si="17"/>
        <v>164</v>
      </c>
      <c r="N57" s="14">
        <f t="shared" si="12"/>
        <v>6.940789473684211</v>
      </c>
      <c r="O57" s="20">
        <f t="shared" si="16"/>
        <v>145.2938596491228</v>
      </c>
      <c r="P57" s="14">
        <f t="shared" si="13"/>
        <v>68.85964912280699</v>
      </c>
      <c r="Q57" s="18">
        <f t="shared" si="14"/>
        <v>16</v>
      </c>
      <c r="R57" s="18">
        <f t="shared" si="15"/>
        <v>1</v>
      </c>
    </row>
    <row r="58" spans="1:18" ht="12.75">
      <c r="A58" s="22">
        <v>32626</v>
      </c>
      <c r="B58"/>
      <c r="C58" s="1">
        <v>2</v>
      </c>
      <c r="D58" s="1">
        <v>1</v>
      </c>
      <c r="E58"/>
      <c r="F58"/>
      <c r="G58" s="1">
        <v>1</v>
      </c>
      <c r="H58"/>
      <c r="I58"/>
      <c r="J58" s="18">
        <f t="shared" si="10"/>
        <v>1</v>
      </c>
      <c r="K58" s="18">
        <f t="shared" si="11"/>
        <v>1</v>
      </c>
      <c r="L58" s="18">
        <f t="shared" si="17"/>
        <v>151</v>
      </c>
      <c r="M58" s="18">
        <f t="shared" si="17"/>
        <v>165</v>
      </c>
      <c r="N58" s="14">
        <f t="shared" si="12"/>
        <v>0.9254385964912281</v>
      </c>
      <c r="O58" s="20">
        <f t="shared" si="16"/>
        <v>146.21929824561403</v>
      </c>
      <c r="P58" s="14">
        <f t="shared" si="13"/>
        <v>69.29824561403505</v>
      </c>
      <c r="Q58" s="18">
        <f t="shared" si="14"/>
        <v>3</v>
      </c>
      <c r="R58" s="18">
        <f t="shared" si="15"/>
        <v>1</v>
      </c>
    </row>
    <row r="59" spans="1:18" ht="12.75">
      <c r="A59" s="22">
        <v>32627</v>
      </c>
      <c r="B59" s="1">
        <v>1</v>
      </c>
      <c r="C59" s="1">
        <v>2</v>
      </c>
      <c r="D59"/>
      <c r="E59"/>
      <c r="F59"/>
      <c r="G59"/>
      <c r="H59"/>
      <c r="I59"/>
      <c r="J59" s="18">
        <f t="shared" si="10"/>
        <v>3</v>
      </c>
      <c r="K59" s="18">
        <f t="shared" si="11"/>
        <v>0</v>
      </c>
      <c r="L59" s="18">
        <f t="shared" si="17"/>
        <v>154</v>
      </c>
      <c r="M59" s="18">
        <f t="shared" si="17"/>
        <v>165</v>
      </c>
      <c r="N59" s="14">
        <f t="shared" si="12"/>
        <v>1.388157894736842</v>
      </c>
      <c r="O59" s="20">
        <f t="shared" si="16"/>
        <v>147.60745614035088</v>
      </c>
      <c r="P59" s="14">
        <f t="shared" si="13"/>
        <v>69.95614035087716</v>
      </c>
      <c r="Q59" s="18">
        <f t="shared" si="14"/>
        <v>3</v>
      </c>
      <c r="R59" s="18">
        <f t="shared" si="15"/>
        <v>0</v>
      </c>
    </row>
    <row r="60" spans="1:18" ht="12.75">
      <c r="A60" s="22">
        <v>32628</v>
      </c>
      <c r="B60"/>
      <c r="C60"/>
      <c r="D60"/>
      <c r="E60"/>
      <c r="F60"/>
      <c r="G60" s="1">
        <v>3</v>
      </c>
      <c r="H60"/>
      <c r="I60"/>
      <c r="J60" s="18">
        <f t="shared" si="10"/>
        <v>0</v>
      </c>
      <c r="K60" s="18">
        <f t="shared" si="11"/>
        <v>3</v>
      </c>
      <c r="L60" s="18">
        <f t="shared" si="17"/>
        <v>154</v>
      </c>
      <c r="M60" s="18">
        <f t="shared" si="17"/>
        <v>168</v>
      </c>
      <c r="N60" s="14">
        <f t="shared" si="12"/>
        <v>1.388157894736842</v>
      </c>
      <c r="O60" s="20">
        <f t="shared" si="16"/>
        <v>148.99561403508773</v>
      </c>
      <c r="P60" s="14">
        <f t="shared" si="13"/>
        <v>70.61403508771927</v>
      </c>
      <c r="Q60" s="18">
        <f t="shared" si="14"/>
        <v>3</v>
      </c>
      <c r="R60" s="18">
        <f t="shared" si="15"/>
        <v>0</v>
      </c>
    </row>
    <row r="61" spans="1:18" ht="12.75">
      <c r="A61" s="22">
        <v>32629</v>
      </c>
      <c r="B61"/>
      <c r="C61"/>
      <c r="D61"/>
      <c r="E61"/>
      <c r="F61"/>
      <c r="G61" s="1">
        <v>13</v>
      </c>
      <c r="H61" s="1">
        <v>1</v>
      </c>
      <c r="I61" s="1">
        <v>1</v>
      </c>
      <c r="J61" s="18">
        <f t="shared" si="10"/>
        <v>0</v>
      </c>
      <c r="K61" s="18">
        <f t="shared" si="11"/>
        <v>11</v>
      </c>
      <c r="L61" s="18">
        <f t="shared" si="17"/>
        <v>154</v>
      </c>
      <c r="M61" s="18">
        <f t="shared" si="17"/>
        <v>179</v>
      </c>
      <c r="N61" s="14">
        <f t="shared" si="12"/>
        <v>5.089912280701754</v>
      </c>
      <c r="O61" s="20">
        <f t="shared" si="16"/>
        <v>154.08552631578948</v>
      </c>
      <c r="P61" s="14">
        <f t="shared" si="13"/>
        <v>73.02631578947366</v>
      </c>
      <c r="Q61" s="18">
        <f t="shared" si="14"/>
        <v>13</v>
      </c>
      <c r="R61" s="18">
        <f t="shared" si="15"/>
        <v>2</v>
      </c>
    </row>
    <row r="62" spans="1:18" ht="12.75">
      <c r="A62" s="22">
        <v>32630</v>
      </c>
      <c r="B62" s="1">
        <v>1</v>
      </c>
      <c r="C62"/>
      <c r="D62" s="1">
        <v>1</v>
      </c>
      <c r="E62"/>
      <c r="F62" s="1">
        <v>1</v>
      </c>
      <c r="G62" s="1">
        <v>4</v>
      </c>
      <c r="H62"/>
      <c r="I62"/>
      <c r="J62" s="18">
        <f t="shared" si="10"/>
        <v>0</v>
      </c>
      <c r="K62" s="18">
        <f t="shared" si="11"/>
        <v>5</v>
      </c>
      <c r="L62" s="18">
        <f t="shared" si="17"/>
        <v>154</v>
      </c>
      <c r="M62" s="18">
        <f t="shared" si="17"/>
        <v>184</v>
      </c>
      <c r="N62" s="14">
        <f t="shared" si="12"/>
        <v>2.31359649122807</v>
      </c>
      <c r="O62" s="20">
        <f t="shared" si="16"/>
        <v>156.39912280701756</v>
      </c>
      <c r="P62" s="14">
        <f t="shared" si="13"/>
        <v>74.12280701754383</v>
      </c>
      <c r="Q62" s="18">
        <f t="shared" si="14"/>
        <v>6</v>
      </c>
      <c r="R62" s="18">
        <f t="shared" si="15"/>
        <v>1</v>
      </c>
    </row>
    <row r="63" spans="1:18" ht="12.75">
      <c r="A63" s="22">
        <v>32631</v>
      </c>
      <c r="B63"/>
      <c r="C63" s="1">
        <v>1</v>
      </c>
      <c r="D63"/>
      <c r="E63"/>
      <c r="F63"/>
      <c r="G63" s="1">
        <v>3</v>
      </c>
      <c r="H63" s="1">
        <v>1</v>
      </c>
      <c r="I63"/>
      <c r="J63" s="18">
        <f t="shared" si="10"/>
        <v>1</v>
      </c>
      <c r="K63" s="18">
        <f t="shared" si="11"/>
        <v>2</v>
      </c>
      <c r="L63" s="18">
        <f t="shared" si="17"/>
        <v>155</v>
      </c>
      <c r="M63" s="18">
        <f t="shared" si="17"/>
        <v>186</v>
      </c>
      <c r="N63" s="14">
        <f t="shared" si="12"/>
        <v>1.388157894736842</v>
      </c>
      <c r="O63" s="20">
        <f t="shared" si="16"/>
        <v>157.7872807017544</v>
      </c>
      <c r="P63" s="14">
        <f t="shared" si="13"/>
        <v>74.78070175438594</v>
      </c>
      <c r="Q63" s="18">
        <f t="shared" si="14"/>
        <v>4</v>
      </c>
      <c r="R63" s="18">
        <f t="shared" si="15"/>
        <v>1</v>
      </c>
    </row>
    <row r="64" spans="1:18" ht="12.75">
      <c r="A64" s="22">
        <v>32632</v>
      </c>
      <c r="B64" s="1">
        <v>2</v>
      </c>
      <c r="C64" s="1">
        <v>4</v>
      </c>
      <c r="D64"/>
      <c r="E64"/>
      <c r="F64"/>
      <c r="G64"/>
      <c r="H64"/>
      <c r="I64"/>
      <c r="J64" s="18">
        <f t="shared" si="10"/>
        <v>6</v>
      </c>
      <c r="K64" s="18">
        <f t="shared" si="11"/>
        <v>0</v>
      </c>
      <c r="L64" s="18">
        <f t="shared" si="17"/>
        <v>161</v>
      </c>
      <c r="M64" s="18">
        <f t="shared" si="17"/>
        <v>186</v>
      </c>
      <c r="N64" s="14">
        <f t="shared" si="12"/>
        <v>2.776315789473684</v>
      </c>
      <c r="O64" s="20">
        <f t="shared" si="16"/>
        <v>160.56359649122808</v>
      </c>
      <c r="P64" s="14">
        <f t="shared" si="13"/>
        <v>76.09649122807015</v>
      </c>
      <c r="Q64" s="18">
        <f t="shared" si="14"/>
        <v>6</v>
      </c>
      <c r="R64" s="18">
        <f t="shared" si="15"/>
        <v>0</v>
      </c>
    </row>
    <row r="65" spans="1:18" ht="12.75">
      <c r="A65" s="22">
        <v>32633</v>
      </c>
      <c r="B65"/>
      <c r="C65" s="1">
        <v>3</v>
      </c>
      <c r="D65"/>
      <c r="E65"/>
      <c r="F65"/>
      <c r="G65"/>
      <c r="H65"/>
      <c r="I65"/>
      <c r="J65" s="18">
        <f t="shared" si="10"/>
        <v>3</v>
      </c>
      <c r="K65" s="18">
        <f t="shared" si="11"/>
        <v>0</v>
      </c>
      <c r="L65" s="18">
        <f aca="true" t="shared" si="18" ref="L65:M84">L64+J65</f>
        <v>164</v>
      </c>
      <c r="M65" s="18">
        <f t="shared" si="18"/>
        <v>186</v>
      </c>
      <c r="N65" s="14">
        <f t="shared" si="12"/>
        <v>1.388157894736842</v>
      </c>
      <c r="O65" s="20">
        <f t="shared" si="16"/>
        <v>161.95175438596493</v>
      </c>
      <c r="P65" s="14">
        <f t="shared" si="13"/>
        <v>76.75438596491226</v>
      </c>
      <c r="Q65" s="18">
        <f t="shared" si="14"/>
        <v>3</v>
      </c>
      <c r="R65" s="18">
        <f t="shared" si="15"/>
        <v>0</v>
      </c>
    </row>
    <row r="66" spans="1:18" ht="12.75">
      <c r="A66" s="22">
        <v>32634</v>
      </c>
      <c r="B66"/>
      <c r="C66" s="1">
        <v>2</v>
      </c>
      <c r="D66"/>
      <c r="E66"/>
      <c r="F66"/>
      <c r="G66" s="1">
        <v>5</v>
      </c>
      <c r="H66"/>
      <c r="I66"/>
      <c r="J66" s="18">
        <f t="shared" si="10"/>
        <v>2</v>
      </c>
      <c r="K66" s="18">
        <f t="shared" si="11"/>
        <v>5</v>
      </c>
      <c r="L66" s="18">
        <f t="shared" si="18"/>
        <v>166</v>
      </c>
      <c r="M66" s="18">
        <f t="shared" si="18"/>
        <v>191</v>
      </c>
      <c r="N66" s="14">
        <f t="shared" si="12"/>
        <v>3.2390350877192984</v>
      </c>
      <c r="O66" s="20">
        <f t="shared" si="16"/>
        <v>165.19078947368422</v>
      </c>
      <c r="P66" s="14">
        <f t="shared" si="13"/>
        <v>78.2894736842105</v>
      </c>
      <c r="Q66" s="18">
        <f t="shared" si="14"/>
        <v>7</v>
      </c>
      <c r="R66" s="18">
        <f t="shared" si="15"/>
        <v>0</v>
      </c>
    </row>
    <row r="67" spans="1:19" ht="12.75">
      <c r="A67" s="22">
        <v>32635</v>
      </c>
      <c r="B67"/>
      <c r="C67" s="1">
        <v>3</v>
      </c>
      <c r="D67"/>
      <c r="E67"/>
      <c r="F67" s="1">
        <v>1</v>
      </c>
      <c r="G67" s="1">
        <v>7</v>
      </c>
      <c r="H67"/>
      <c r="I67"/>
      <c r="J67" s="18">
        <f t="shared" si="10"/>
        <v>3</v>
      </c>
      <c r="K67" s="18">
        <f t="shared" si="11"/>
        <v>8</v>
      </c>
      <c r="L67" s="18">
        <f t="shared" si="18"/>
        <v>169</v>
      </c>
      <c r="M67" s="18">
        <f t="shared" si="18"/>
        <v>199</v>
      </c>
      <c r="N67" s="14">
        <f t="shared" si="12"/>
        <v>5.089912280701754</v>
      </c>
      <c r="O67" s="20">
        <f t="shared" si="16"/>
        <v>170.28070175438597</v>
      </c>
      <c r="P67" s="14">
        <f t="shared" si="13"/>
        <v>80.70175438596488</v>
      </c>
      <c r="Q67" s="18">
        <f t="shared" si="14"/>
        <v>11</v>
      </c>
      <c r="R67" s="18">
        <f t="shared" si="15"/>
        <v>0</v>
      </c>
      <c r="S67" s="17"/>
    </row>
    <row r="68" spans="1:18" ht="12.75">
      <c r="A68" s="22">
        <v>32636</v>
      </c>
      <c r="B68" s="1">
        <v>1</v>
      </c>
      <c r="C68" s="1">
        <v>1</v>
      </c>
      <c r="D68"/>
      <c r="E68" s="1">
        <v>1</v>
      </c>
      <c r="F68" s="1">
        <v>2</v>
      </c>
      <c r="G68" s="1">
        <v>3</v>
      </c>
      <c r="H68" s="1">
        <v>1</v>
      </c>
      <c r="I68"/>
      <c r="J68" s="18">
        <f aca="true" t="shared" si="19" ref="J68:J94">+B68+C68-D68-E68</f>
        <v>1</v>
      </c>
      <c r="K68" s="18">
        <f aca="true" t="shared" si="20" ref="K68:K94">+F68+G68-H68-I68</f>
        <v>4</v>
      </c>
      <c r="L68" s="18">
        <f t="shared" si="18"/>
        <v>170</v>
      </c>
      <c r="M68" s="18">
        <f t="shared" si="18"/>
        <v>203</v>
      </c>
      <c r="N68" s="14">
        <f aca="true" t="shared" si="21" ref="N68:N94">(+J68+K68)*($J$96/($J$96+$K$96))</f>
        <v>2.31359649122807</v>
      </c>
      <c r="O68" s="20">
        <f t="shared" si="16"/>
        <v>172.59429824561406</v>
      </c>
      <c r="P68" s="14">
        <f aca="true" t="shared" si="22" ref="P68:P94">O68*100/$N$96</f>
        <v>81.79824561403505</v>
      </c>
      <c r="Q68" s="18">
        <f aca="true" t="shared" si="23" ref="Q68:Q94">+B68+C68+F68+G68</f>
        <v>7</v>
      </c>
      <c r="R68" s="18">
        <f aca="true" t="shared" si="24" ref="R68:R94">D68+E68+H68+I68</f>
        <v>2</v>
      </c>
    </row>
    <row r="69" spans="1:18" ht="12.75">
      <c r="A69" s="22">
        <v>32637</v>
      </c>
      <c r="B69" s="1">
        <v>1</v>
      </c>
      <c r="C69" s="1">
        <v>4</v>
      </c>
      <c r="D69"/>
      <c r="E69"/>
      <c r="F69"/>
      <c r="G69"/>
      <c r="H69"/>
      <c r="I69" s="1">
        <v>1</v>
      </c>
      <c r="J69" s="18">
        <f t="shared" si="19"/>
        <v>5</v>
      </c>
      <c r="K69" s="18">
        <f t="shared" si="20"/>
        <v>-1</v>
      </c>
      <c r="L69" s="18">
        <f t="shared" si="18"/>
        <v>175</v>
      </c>
      <c r="M69" s="18">
        <f t="shared" si="18"/>
        <v>202</v>
      </c>
      <c r="N69" s="14">
        <f t="shared" si="21"/>
        <v>1.8508771929824561</v>
      </c>
      <c r="O69" s="20">
        <f aca="true" t="shared" si="25" ref="O69:O94">O68+N69</f>
        <v>174.44517543859652</v>
      </c>
      <c r="P69" s="14">
        <f t="shared" si="22"/>
        <v>82.6754385964912</v>
      </c>
      <c r="Q69" s="18">
        <f t="shared" si="23"/>
        <v>5</v>
      </c>
      <c r="R69" s="18">
        <f t="shared" si="24"/>
        <v>1</v>
      </c>
    </row>
    <row r="70" spans="1:18" ht="12.75">
      <c r="A70" s="22">
        <v>32638</v>
      </c>
      <c r="B70"/>
      <c r="C70" s="1">
        <v>3</v>
      </c>
      <c r="D70"/>
      <c r="E70"/>
      <c r="F70" s="1">
        <v>1</v>
      </c>
      <c r="G70" s="1">
        <v>1</v>
      </c>
      <c r="H70"/>
      <c r="I70"/>
      <c r="J70" s="18">
        <f t="shared" si="19"/>
        <v>3</v>
      </c>
      <c r="K70" s="18">
        <f t="shared" si="20"/>
        <v>2</v>
      </c>
      <c r="L70" s="18">
        <f t="shared" si="18"/>
        <v>178</v>
      </c>
      <c r="M70" s="18">
        <f t="shared" si="18"/>
        <v>204</v>
      </c>
      <c r="N70" s="14">
        <f t="shared" si="21"/>
        <v>2.31359649122807</v>
      </c>
      <c r="O70" s="20">
        <f t="shared" si="25"/>
        <v>176.7587719298246</v>
      </c>
      <c r="P70" s="14">
        <f t="shared" si="22"/>
        <v>83.7719298245614</v>
      </c>
      <c r="Q70" s="18">
        <f t="shared" si="23"/>
        <v>5</v>
      </c>
      <c r="R70" s="18">
        <f t="shared" si="24"/>
        <v>0</v>
      </c>
    </row>
    <row r="71" spans="1:18" ht="12.75">
      <c r="A71" s="22">
        <v>32639</v>
      </c>
      <c r="B71"/>
      <c r="C71" s="1">
        <v>2</v>
      </c>
      <c r="D71"/>
      <c r="E71"/>
      <c r="F71"/>
      <c r="G71" s="1">
        <v>1</v>
      </c>
      <c r="H71"/>
      <c r="I71"/>
      <c r="J71" s="18">
        <f t="shared" si="19"/>
        <v>2</v>
      </c>
      <c r="K71" s="18">
        <f t="shared" si="20"/>
        <v>1</v>
      </c>
      <c r="L71" s="18">
        <f t="shared" si="18"/>
        <v>180</v>
      </c>
      <c r="M71" s="18">
        <f t="shared" si="18"/>
        <v>205</v>
      </c>
      <c r="N71" s="14">
        <f t="shared" si="21"/>
        <v>1.388157894736842</v>
      </c>
      <c r="O71" s="20">
        <f t="shared" si="25"/>
        <v>178.14692982456145</v>
      </c>
      <c r="P71" s="14">
        <f t="shared" si="22"/>
        <v>84.42982456140349</v>
      </c>
      <c r="Q71" s="18">
        <f t="shared" si="23"/>
        <v>3</v>
      </c>
      <c r="R71" s="18">
        <f t="shared" si="24"/>
        <v>0</v>
      </c>
    </row>
    <row r="72" spans="1:18" ht="12.75">
      <c r="A72" s="22">
        <v>32640</v>
      </c>
      <c r="B72"/>
      <c r="C72" s="1">
        <v>1</v>
      </c>
      <c r="D72"/>
      <c r="E72"/>
      <c r="F72"/>
      <c r="G72" s="1">
        <v>6</v>
      </c>
      <c r="H72"/>
      <c r="I72" s="1">
        <v>1</v>
      </c>
      <c r="J72" s="18">
        <f t="shared" si="19"/>
        <v>1</v>
      </c>
      <c r="K72" s="18">
        <f t="shared" si="20"/>
        <v>5</v>
      </c>
      <c r="L72" s="18">
        <f t="shared" si="18"/>
        <v>181</v>
      </c>
      <c r="M72" s="18">
        <f t="shared" si="18"/>
        <v>210</v>
      </c>
      <c r="N72" s="14">
        <f t="shared" si="21"/>
        <v>2.776315789473684</v>
      </c>
      <c r="O72" s="20">
        <f t="shared" si="25"/>
        <v>180.92324561403512</v>
      </c>
      <c r="P72" s="14">
        <f t="shared" si="22"/>
        <v>85.7456140350877</v>
      </c>
      <c r="Q72" s="18">
        <f t="shared" si="23"/>
        <v>7</v>
      </c>
      <c r="R72" s="18">
        <f t="shared" si="24"/>
        <v>1</v>
      </c>
    </row>
    <row r="73" spans="1:18" ht="12.75">
      <c r="A73" s="22">
        <v>32641</v>
      </c>
      <c r="B73"/>
      <c r="C73" s="1">
        <v>2</v>
      </c>
      <c r="D73"/>
      <c r="E73"/>
      <c r="F73" s="1">
        <v>1</v>
      </c>
      <c r="G73" s="1">
        <v>5</v>
      </c>
      <c r="H73"/>
      <c r="I73" s="1">
        <v>1</v>
      </c>
      <c r="J73" s="18">
        <f t="shared" si="19"/>
        <v>2</v>
      </c>
      <c r="K73" s="18">
        <f t="shared" si="20"/>
        <v>5</v>
      </c>
      <c r="L73" s="18">
        <f t="shared" si="18"/>
        <v>183</v>
      </c>
      <c r="M73" s="18">
        <f t="shared" si="18"/>
        <v>215</v>
      </c>
      <c r="N73" s="14">
        <f t="shared" si="21"/>
        <v>3.2390350877192984</v>
      </c>
      <c r="O73" s="20">
        <f t="shared" si="25"/>
        <v>184.1622807017544</v>
      </c>
      <c r="P73" s="14">
        <f t="shared" si="22"/>
        <v>87.28070175438594</v>
      </c>
      <c r="Q73" s="18">
        <f t="shared" si="23"/>
        <v>8</v>
      </c>
      <c r="R73" s="18">
        <f t="shared" si="24"/>
        <v>1</v>
      </c>
    </row>
    <row r="74" spans="1:18" ht="12.75">
      <c r="A74" s="22">
        <v>32642</v>
      </c>
      <c r="B74" s="1">
        <v>1</v>
      </c>
      <c r="C74" s="1">
        <v>1</v>
      </c>
      <c r="D74"/>
      <c r="E74"/>
      <c r="F74" s="1">
        <v>1</v>
      </c>
      <c r="G74" s="1">
        <v>2</v>
      </c>
      <c r="H74"/>
      <c r="I74"/>
      <c r="J74" s="18">
        <f t="shared" si="19"/>
        <v>2</v>
      </c>
      <c r="K74" s="18">
        <f t="shared" si="20"/>
        <v>3</v>
      </c>
      <c r="L74" s="18">
        <f t="shared" si="18"/>
        <v>185</v>
      </c>
      <c r="M74" s="18">
        <f t="shared" si="18"/>
        <v>218</v>
      </c>
      <c r="N74" s="14">
        <f t="shared" si="21"/>
        <v>2.31359649122807</v>
      </c>
      <c r="O74" s="20">
        <f t="shared" si="25"/>
        <v>186.4758771929825</v>
      </c>
      <c r="P74" s="14">
        <f t="shared" si="22"/>
        <v>88.37719298245612</v>
      </c>
      <c r="Q74" s="18">
        <f t="shared" si="23"/>
        <v>5</v>
      </c>
      <c r="R74" s="18">
        <f t="shared" si="24"/>
        <v>0</v>
      </c>
    </row>
    <row r="75" spans="1:18" ht="12.75">
      <c r="A75" s="22">
        <v>32643</v>
      </c>
      <c r="B75"/>
      <c r="C75" s="1">
        <v>4</v>
      </c>
      <c r="D75"/>
      <c r="E75"/>
      <c r="F75"/>
      <c r="G75"/>
      <c r="H75"/>
      <c r="I75"/>
      <c r="J75" s="18">
        <f t="shared" si="19"/>
        <v>4</v>
      </c>
      <c r="K75" s="18">
        <f t="shared" si="20"/>
        <v>0</v>
      </c>
      <c r="L75" s="18">
        <f t="shared" si="18"/>
        <v>189</v>
      </c>
      <c r="M75" s="18">
        <f t="shared" si="18"/>
        <v>218</v>
      </c>
      <c r="N75" s="14">
        <f t="shared" si="21"/>
        <v>1.8508771929824561</v>
      </c>
      <c r="O75" s="20">
        <f t="shared" si="25"/>
        <v>188.32675438596496</v>
      </c>
      <c r="P75" s="14">
        <f t="shared" si="22"/>
        <v>89.25438596491227</v>
      </c>
      <c r="Q75" s="18">
        <f t="shared" si="23"/>
        <v>4</v>
      </c>
      <c r="R75" s="18">
        <f t="shared" si="24"/>
        <v>0</v>
      </c>
    </row>
    <row r="76" spans="1:18" ht="12.75">
      <c r="A76" s="22">
        <v>32644</v>
      </c>
      <c r="B76" s="1">
        <v>1</v>
      </c>
      <c r="C76" s="1">
        <v>4</v>
      </c>
      <c r="D76"/>
      <c r="E76"/>
      <c r="F76"/>
      <c r="G76" s="1">
        <v>1</v>
      </c>
      <c r="H76"/>
      <c r="I76"/>
      <c r="J76" s="18">
        <f t="shared" si="19"/>
        <v>5</v>
      </c>
      <c r="K76" s="18">
        <f t="shared" si="20"/>
        <v>1</v>
      </c>
      <c r="L76" s="18">
        <f t="shared" si="18"/>
        <v>194</v>
      </c>
      <c r="M76" s="18">
        <f t="shared" si="18"/>
        <v>219</v>
      </c>
      <c r="N76" s="14">
        <f t="shared" si="21"/>
        <v>2.776315789473684</v>
      </c>
      <c r="O76" s="20">
        <f t="shared" si="25"/>
        <v>191.10307017543863</v>
      </c>
      <c r="P76" s="14">
        <f t="shared" si="22"/>
        <v>90.57017543859646</v>
      </c>
      <c r="Q76" s="18">
        <f t="shared" si="23"/>
        <v>6</v>
      </c>
      <c r="R76" s="18">
        <f t="shared" si="24"/>
        <v>0</v>
      </c>
    </row>
    <row r="77" spans="1:18" ht="12.75">
      <c r="A77" s="22">
        <v>32645</v>
      </c>
      <c r="B77"/>
      <c r="C77" s="1">
        <v>2</v>
      </c>
      <c r="D77" s="1">
        <v>1</v>
      </c>
      <c r="E77"/>
      <c r="F77"/>
      <c r="G77" s="1">
        <v>2</v>
      </c>
      <c r="H77"/>
      <c r="I77"/>
      <c r="J77" s="18">
        <f t="shared" si="19"/>
        <v>1</v>
      </c>
      <c r="K77" s="18">
        <f t="shared" si="20"/>
        <v>2</v>
      </c>
      <c r="L77" s="18">
        <f t="shared" si="18"/>
        <v>195</v>
      </c>
      <c r="M77" s="18">
        <f t="shared" si="18"/>
        <v>221</v>
      </c>
      <c r="N77" s="14">
        <f t="shared" si="21"/>
        <v>1.388157894736842</v>
      </c>
      <c r="O77" s="20">
        <f t="shared" si="25"/>
        <v>192.49122807017548</v>
      </c>
      <c r="P77" s="14">
        <f t="shared" si="22"/>
        <v>91.22807017543859</v>
      </c>
      <c r="Q77" s="18">
        <f t="shared" si="23"/>
        <v>4</v>
      </c>
      <c r="R77" s="18">
        <f t="shared" si="24"/>
        <v>1</v>
      </c>
    </row>
    <row r="78" spans="1:18" ht="12.75">
      <c r="A78" s="22">
        <v>32646</v>
      </c>
      <c r="B78"/>
      <c r="C78" s="1">
        <v>1</v>
      </c>
      <c r="D78"/>
      <c r="E78"/>
      <c r="F78"/>
      <c r="G78" s="1">
        <v>4</v>
      </c>
      <c r="H78" s="1">
        <v>1</v>
      </c>
      <c r="I78"/>
      <c r="J78" s="18">
        <f t="shared" si="19"/>
        <v>1</v>
      </c>
      <c r="K78" s="18">
        <f t="shared" si="20"/>
        <v>3</v>
      </c>
      <c r="L78" s="18">
        <f t="shared" si="18"/>
        <v>196</v>
      </c>
      <c r="M78" s="18">
        <f t="shared" si="18"/>
        <v>224</v>
      </c>
      <c r="N78" s="14">
        <f t="shared" si="21"/>
        <v>1.8508771929824561</v>
      </c>
      <c r="O78" s="20">
        <f t="shared" si="25"/>
        <v>194.34210526315795</v>
      </c>
      <c r="P78" s="14">
        <f t="shared" si="22"/>
        <v>92.10526315789473</v>
      </c>
      <c r="Q78" s="18">
        <f t="shared" si="23"/>
        <v>5</v>
      </c>
      <c r="R78" s="18">
        <f t="shared" si="24"/>
        <v>1</v>
      </c>
    </row>
    <row r="79" spans="1:18" ht="12.75">
      <c r="A79" s="22">
        <v>32647</v>
      </c>
      <c r="B79"/>
      <c r="C79" s="1">
        <v>3</v>
      </c>
      <c r="D79"/>
      <c r="E79" s="1">
        <v>1</v>
      </c>
      <c r="F79"/>
      <c r="G79" s="1">
        <v>4</v>
      </c>
      <c r="H79"/>
      <c r="I79" s="1">
        <v>2</v>
      </c>
      <c r="J79" s="18">
        <f t="shared" si="19"/>
        <v>2</v>
      </c>
      <c r="K79" s="18">
        <f t="shared" si="20"/>
        <v>2</v>
      </c>
      <c r="L79" s="18">
        <f t="shared" si="18"/>
        <v>198</v>
      </c>
      <c r="M79" s="18">
        <f t="shared" si="18"/>
        <v>226</v>
      </c>
      <c r="N79" s="14">
        <f t="shared" si="21"/>
        <v>1.8508771929824561</v>
      </c>
      <c r="O79" s="20">
        <f t="shared" si="25"/>
        <v>196.1929824561404</v>
      </c>
      <c r="P79" s="14">
        <f t="shared" si="22"/>
        <v>92.98245614035088</v>
      </c>
      <c r="Q79" s="18">
        <f t="shared" si="23"/>
        <v>7</v>
      </c>
      <c r="R79" s="18">
        <f t="shared" si="24"/>
        <v>3</v>
      </c>
    </row>
    <row r="80" spans="1:18" ht="12.75">
      <c r="A80" s="22">
        <v>32648</v>
      </c>
      <c r="B80"/>
      <c r="C80" s="1">
        <v>4</v>
      </c>
      <c r="D80"/>
      <c r="E80"/>
      <c r="F80" s="1">
        <v>3</v>
      </c>
      <c r="G80" s="1">
        <v>1</v>
      </c>
      <c r="H80"/>
      <c r="I80"/>
      <c r="J80" s="18">
        <f t="shared" si="19"/>
        <v>4</v>
      </c>
      <c r="K80" s="18">
        <f t="shared" si="20"/>
        <v>4</v>
      </c>
      <c r="L80" s="18">
        <f t="shared" si="18"/>
        <v>202</v>
      </c>
      <c r="M80" s="18">
        <f t="shared" si="18"/>
        <v>230</v>
      </c>
      <c r="N80" s="14">
        <f t="shared" si="21"/>
        <v>3.7017543859649122</v>
      </c>
      <c r="O80" s="20">
        <f t="shared" si="25"/>
        <v>199.89473684210532</v>
      </c>
      <c r="P80" s="14">
        <f t="shared" si="22"/>
        <v>94.73684210526314</v>
      </c>
      <c r="Q80" s="18">
        <f t="shared" si="23"/>
        <v>8</v>
      </c>
      <c r="R80" s="18">
        <f t="shared" si="24"/>
        <v>0</v>
      </c>
    </row>
    <row r="81" spans="1:19" ht="12.75">
      <c r="A81" s="22">
        <v>32649</v>
      </c>
      <c r="B81"/>
      <c r="C81" s="1">
        <v>5</v>
      </c>
      <c r="D81"/>
      <c r="E81"/>
      <c r="F81" s="1">
        <v>4</v>
      </c>
      <c r="G81" s="1">
        <v>5</v>
      </c>
      <c r="H81" s="1">
        <v>1</v>
      </c>
      <c r="I81" s="1">
        <v>1</v>
      </c>
      <c r="J81" s="18">
        <f t="shared" si="19"/>
        <v>5</v>
      </c>
      <c r="K81" s="18">
        <f t="shared" si="20"/>
        <v>7</v>
      </c>
      <c r="L81" s="18">
        <f t="shared" si="18"/>
        <v>207</v>
      </c>
      <c r="M81" s="18">
        <f t="shared" si="18"/>
        <v>237</v>
      </c>
      <c r="N81" s="14">
        <f t="shared" si="21"/>
        <v>5.552631578947368</v>
      </c>
      <c r="O81" s="20">
        <f t="shared" si="25"/>
        <v>205.4473684210527</v>
      </c>
      <c r="P81" s="14">
        <f t="shared" si="22"/>
        <v>97.36842105263156</v>
      </c>
      <c r="Q81" s="18">
        <f t="shared" si="23"/>
        <v>14</v>
      </c>
      <c r="R81" s="18">
        <f t="shared" si="24"/>
        <v>2</v>
      </c>
      <c r="S81" s="17"/>
    </row>
    <row r="82" spans="1:18" ht="12.75">
      <c r="A82" s="22">
        <v>32650</v>
      </c>
      <c r="B82"/>
      <c r="C82"/>
      <c r="D82" s="1">
        <v>1</v>
      </c>
      <c r="E82"/>
      <c r="F82"/>
      <c r="G82" s="1">
        <v>4</v>
      </c>
      <c r="H82"/>
      <c r="I82"/>
      <c r="J82" s="18">
        <f t="shared" si="19"/>
        <v>-1</v>
      </c>
      <c r="K82" s="18">
        <f t="shared" si="20"/>
        <v>4</v>
      </c>
      <c r="L82" s="18">
        <f t="shared" si="18"/>
        <v>206</v>
      </c>
      <c r="M82" s="18">
        <f t="shared" si="18"/>
        <v>241</v>
      </c>
      <c r="N82" s="14">
        <f t="shared" si="21"/>
        <v>1.388157894736842</v>
      </c>
      <c r="O82" s="20">
        <f t="shared" si="25"/>
        <v>206.83552631578954</v>
      </c>
      <c r="P82" s="14">
        <f t="shared" si="22"/>
        <v>98.02631578947367</v>
      </c>
      <c r="Q82" s="18">
        <f t="shared" si="23"/>
        <v>4</v>
      </c>
      <c r="R82" s="18">
        <f t="shared" si="24"/>
        <v>1</v>
      </c>
    </row>
    <row r="83" spans="1:18" ht="12.75">
      <c r="A83" s="22">
        <v>32651</v>
      </c>
      <c r="B83"/>
      <c r="C83" s="1">
        <v>1</v>
      </c>
      <c r="D83"/>
      <c r="E83"/>
      <c r="F83" s="1">
        <v>1</v>
      </c>
      <c r="G83" s="1">
        <v>2</v>
      </c>
      <c r="H83" s="1">
        <v>1</v>
      </c>
      <c r="I83"/>
      <c r="J83" s="18">
        <f t="shared" si="19"/>
        <v>1</v>
      </c>
      <c r="K83" s="18">
        <f t="shared" si="20"/>
        <v>2</v>
      </c>
      <c r="L83" s="18">
        <f t="shared" si="18"/>
        <v>207</v>
      </c>
      <c r="M83" s="18">
        <f t="shared" si="18"/>
        <v>243</v>
      </c>
      <c r="N83" s="14">
        <f t="shared" si="21"/>
        <v>1.388157894736842</v>
      </c>
      <c r="O83" s="20">
        <f t="shared" si="25"/>
        <v>208.2236842105264</v>
      </c>
      <c r="P83" s="14">
        <f t="shared" si="22"/>
        <v>98.68421052631578</v>
      </c>
      <c r="Q83" s="18">
        <f t="shared" si="23"/>
        <v>4</v>
      </c>
      <c r="R83" s="18">
        <f t="shared" si="24"/>
        <v>1</v>
      </c>
    </row>
    <row r="84" spans="1:18" ht="12.75">
      <c r="A84" s="22">
        <v>32652</v>
      </c>
      <c r="B84" s="1">
        <v>1</v>
      </c>
      <c r="C84" s="1">
        <v>3</v>
      </c>
      <c r="D84" s="1">
        <v>1</v>
      </c>
      <c r="E84"/>
      <c r="F84"/>
      <c r="G84"/>
      <c r="H84"/>
      <c r="I84"/>
      <c r="J84" s="18">
        <f t="shared" si="19"/>
        <v>3</v>
      </c>
      <c r="K84" s="18">
        <f t="shared" si="20"/>
        <v>0</v>
      </c>
      <c r="L84" s="18">
        <f t="shared" si="18"/>
        <v>210</v>
      </c>
      <c r="M84" s="18">
        <f t="shared" si="18"/>
        <v>243</v>
      </c>
      <c r="N84" s="14">
        <f t="shared" si="21"/>
        <v>1.388157894736842</v>
      </c>
      <c r="O84" s="20">
        <f t="shared" si="25"/>
        <v>209.61184210526324</v>
      </c>
      <c r="P84" s="14">
        <f t="shared" si="22"/>
        <v>99.34210526315789</v>
      </c>
      <c r="Q84" s="18">
        <f t="shared" si="23"/>
        <v>4</v>
      </c>
      <c r="R84" s="18">
        <f t="shared" si="24"/>
        <v>1</v>
      </c>
    </row>
    <row r="85" spans="1:18" ht="12.75">
      <c r="A85" s="22">
        <v>32653</v>
      </c>
      <c r="B85"/>
      <c r="C85"/>
      <c r="D85"/>
      <c r="E85"/>
      <c r="F85" s="1">
        <v>1</v>
      </c>
      <c r="G85"/>
      <c r="H85" s="1">
        <v>1</v>
      </c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210</v>
      </c>
      <c r="M85" s="18">
        <f t="shared" si="26"/>
        <v>243</v>
      </c>
      <c r="N85" s="14">
        <f t="shared" si="21"/>
        <v>0</v>
      </c>
      <c r="O85" s="20">
        <f t="shared" si="25"/>
        <v>209.61184210526324</v>
      </c>
      <c r="P85" s="14">
        <f t="shared" si="22"/>
        <v>99.34210526315789</v>
      </c>
      <c r="Q85" s="18">
        <f t="shared" si="23"/>
        <v>1</v>
      </c>
      <c r="R85" s="18">
        <f t="shared" si="24"/>
        <v>1</v>
      </c>
    </row>
    <row r="86" spans="1:18" ht="12.75">
      <c r="A86" s="22">
        <v>32654</v>
      </c>
      <c r="B86"/>
      <c r="C86"/>
      <c r="D86"/>
      <c r="E86"/>
      <c r="F86"/>
      <c r="G86" s="1">
        <v>1</v>
      </c>
      <c r="H86"/>
      <c r="I86"/>
      <c r="J86" s="18">
        <f t="shared" si="19"/>
        <v>0</v>
      </c>
      <c r="K86" s="18">
        <f t="shared" si="20"/>
        <v>1</v>
      </c>
      <c r="L86" s="18">
        <f t="shared" si="26"/>
        <v>210</v>
      </c>
      <c r="M86" s="18">
        <f t="shared" si="26"/>
        <v>244</v>
      </c>
      <c r="N86" s="14">
        <f t="shared" si="21"/>
        <v>0.46271929824561403</v>
      </c>
      <c r="O86" s="20">
        <f t="shared" si="25"/>
        <v>210.07456140350885</v>
      </c>
      <c r="P86" s="14">
        <f t="shared" si="22"/>
        <v>99.56140350877193</v>
      </c>
      <c r="Q86" s="18">
        <f t="shared" si="23"/>
        <v>1</v>
      </c>
      <c r="R86" s="18">
        <f t="shared" si="24"/>
        <v>0</v>
      </c>
    </row>
    <row r="87" spans="1:18" ht="12.75">
      <c r="A87" s="22">
        <v>32655</v>
      </c>
      <c r="B87"/>
      <c r="C87" s="1">
        <v>1</v>
      </c>
      <c r="D87"/>
      <c r="E87"/>
      <c r="F87" s="1">
        <v>1</v>
      </c>
      <c r="G87"/>
      <c r="H87"/>
      <c r="I87"/>
      <c r="J87" s="18">
        <f t="shared" si="19"/>
        <v>1</v>
      </c>
      <c r="K87" s="18">
        <f t="shared" si="20"/>
        <v>1</v>
      </c>
      <c r="L87" s="18">
        <f t="shared" si="26"/>
        <v>211</v>
      </c>
      <c r="M87" s="18">
        <f t="shared" si="26"/>
        <v>245</v>
      </c>
      <c r="N87" s="14">
        <f t="shared" si="21"/>
        <v>0.9254385964912281</v>
      </c>
      <c r="O87" s="20">
        <f t="shared" si="25"/>
        <v>211.00000000000009</v>
      </c>
      <c r="P87" s="14">
        <f t="shared" si="22"/>
        <v>100</v>
      </c>
      <c r="Q87" s="18">
        <f t="shared" si="23"/>
        <v>2</v>
      </c>
      <c r="R87" s="18">
        <f t="shared" si="24"/>
        <v>0</v>
      </c>
    </row>
    <row r="88" spans="1:18" ht="12.75">
      <c r="A88" s="22">
        <v>32656</v>
      </c>
      <c r="B88" s="1">
        <v>1</v>
      </c>
      <c r="C88"/>
      <c r="D88"/>
      <c r="E88"/>
      <c r="F88" s="1">
        <v>2</v>
      </c>
      <c r="G88"/>
      <c r="H88"/>
      <c r="I88" s="1">
        <v>3</v>
      </c>
      <c r="J88" s="18">
        <f t="shared" si="19"/>
        <v>1</v>
      </c>
      <c r="K88" s="18">
        <f t="shared" si="20"/>
        <v>-1</v>
      </c>
      <c r="L88" s="18">
        <f t="shared" si="26"/>
        <v>212</v>
      </c>
      <c r="M88" s="18">
        <f t="shared" si="26"/>
        <v>244</v>
      </c>
      <c r="N88" s="14">
        <f t="shared" si="21"/>
        <v>0</v>
      </c>
      <c r="O88" s="20">
        <f t="shared" si="25"/>
        <v>211.00000000000009</v>
      </c>
      <c r="P88" s="14">
        <f t="shared" si="22"/>
        <v>100</v>
      </c>
      <c r="Q88" s="18">
        <f t="shared" si="23"/>
        <v>3</v>
      </c>
      <c r="R88" s="18">
        <f t="shared" si="24"/>
        <v>3</v>
      </c>
    </row>
    <row r="89" spans="1:18" ht="12.75">
      <c r="A89" s="22">
        <v>32657</v>
      </c>
      <c r="B89"/>
      <c r="C89" s="1">
        <v>1</v>
      </c>
      <c r="D89" s="1">
        <v>1</v>
      </c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212</v>
      </c>
      <c r="M89" s="18">
        <f t="shared" si="26"/>
        <v>244</v>
      </c>
      <c r="N89" s="14">
        <f t="shared" si="21"/>
        <v>0</v>
      </c>
      <c r="O89" s="20">
        <f t="shared" si="25"/>
        <v>211.00000000000009</v>
      </c>
      <c r="P89" s="14">
        <f t="shared" si="22"/>
        <v>100</v>
      </c>
      <c r="Q89" s="18">
        <f t="shared" si="23"/>
        <v>1</v>
      </c>
      <c r="R89" s="18">
        <f t="shared" si="24"/>
        <v>1</v>
      </c>
    </row>
    <row r="90" spans="1:18" ht="12.75">
      <c r="A90" s="22">
        <v>32658</v>
      </c>
      <c r="B90"/>
      <c r="C90" s="1">
        <v>1</v>
      </c>
      <c r="D90" s="1">
        <v>1</v>
      </c>
      <c r="E90" s="1">
        <v>1</v>
      </c>
      <c r="F90"/>
      <c r="G90"/>
      <c r="H90"/>
      <c r="I90"/>
      <c r="J90" s="18">
        <f t="shared" si="19"/>
        <v>-1</v>
      </c>
      <c r="K90" s="18">
        <f t="shared" si="20"/>
        <v>0</v>
      </c>
      <c r="L90" s="18">
        <f t="shared" si="26"/>
        <v>211</v>
      </c>
      <c r="M90" s="18">
        <f t="shared" si="26"/>
        <v>244</v>
      </c>
      <c r="N90" s="14">
        <f t="shared" si="21"/>
        <v>-0.46271929824561403</v>
      </c>
      <c r="O90" s="20">
        <f t="shared" si="25"/>
        <v>210.53728070175447</v>
      </c>
      <c r="P90" s="14">
        <f t="shared" si="22"/>
        <v>99.78070175438596</v>
      </c>
      <c r="Q90" s="18">
        <f t="shared" si="23"/>
        <v>1</v>
      </c>
      <c r="R90" s="18">
        <f t="shared" si="24"/>
        <v>2</v>
      </c>
    </row>
    <row r="91" spans="1:18" ht="12.75">
      <c r="A91" s="22">
        <v>32659</v>
      </c>
      <c r="B91"/>
      <c r="C91"/>
      <c r="D91"/>
      <c r="E91" s="1">
        <v>1</v>
      </c>
      <c r="F91" s="1">
        <v>1</v>
      </c>
      <c r="G91" s="1">
        <v>1</v>
      </c>
      <c r="H91"/>
      <c r="I91"/>
      <c r="J91" s="18">
        <f t="shared" si="19"/>
        <v>-1</v>
      </c>
      <c r="K91" s="18">
        <f t="shared" si="20"/>
        <v>2</v>
      </c>
      <c r="L91" s="18">
        <f t="shared" si="26"/>
        <v>210</v>
      </c>
      <c r="M91" s="18">
        <f t="shared" si="26"/>
        <v>246</v>
      </c>
      <c r="N91" s="14">
        <f t="shared" si="21"/>
        <v>0.46271929824561403</v>
      </c>
      <c r="O91" s="20">
        <f t="shared" si="25"/>
        <v>211.00000000000009</v>
      </c>
      <c r="P91" s="14">
        <f t="shared" si="22"/>
        <v>100</v>
      </c>
      <c r="Q91" s="18">
        <f t="shared" si="23"/>
        <v>2</v>
      </c>
      <c r="R91" s="18">
        <f t="shared" si="24"/>
        <v>1</v>
      </c>
    </row>
    <row r="92" spans="1:18" ht="12.75">
      <c r="A92" s="22">
        <v>32660</v>
      </c>
      <c r="B92" s="1">
        <v>1</v>
      </c>
      <c r="C92"/>
      <c r="D92"/>
      <c r="E92"/>
      <c r="F92" s="1">
        <v>1</v>
      </c>
      <c r="G92"/>
      <c r="H92"/>
      <c r="I92" s="1">
        <v>1</v>
      </c>
      <c r="J92" s="18">
        <f t="shared" si="19"/>
        <v>1</v>
      </c>
      <c r="K92" s="18">
        <f t="shared" si="20"/>
        <v>0</v>
      </c>
      <c r="L92" s="18">
        <f t="shared" si="26"/>
        <v>211</v>
      </c>
      <c r="M92" s="18">
        <f t="shared" si="26"/>
        <v>246</v>
      </c>
      <c r="N92" s="14">
        <f t="shared" si="21"/>
        <v>0.46271929824561403</v>
      </c>
      <c r="O92" s="20">
        <f t="shared" si="25"/>
        <v>211.4627192982457</v>
      </c>
      <c r="P92" s="14">
        <f t="shared" si="22"/>
        <v>100.21929824561404</v>
      </c>
      <c r="Q92" s="18">
        <f t="shared" si="23"/>
        <v>2</v>
      </c>
      <c r="R92" s="18">
        <f t="shared" si="24"/>
        <v>1</v>
      </c>
    </row>
    <row r="93" spans="1:18" ht="12.75">
      <c r="A93" s="22">
        <v>32661</v>
      </c>
      <c r="B93"/>
      <c r="C93"/>
      <c r="D93" s="1">
        <v>1</v>
      </c>
      <c r="E93"/>
      <c r="F93"/>
      <c r="G93"/>
      <c r="H93"/>
      <c r="I93"/>
      <c r="J93" s="18">
        <f t="shared" si="19"/>
        <v>-1</v>
      </c>
      <c r="K93" s="18">
        <f t="shared" si="20"/>
        <v>0</v>
      </c>
      <c r="L93" s="18">
        <f t="shared" si="26"/>
        <v>210</v>
      </c>
      <c r="M93" s="18">
        <f t="shared" si="26"/>
        <v>246</v>
      </c>
      <c r="N93" s="14">
        <f t="shared" si="21"/>
        <v>-0.46271929824561403</v>
      </c>
      <c r="O93" s="20">
        <f t="shared" si="25"/>
        <v>211.00000000000009</v>
      </c>
      <c r="P93" s="14">
        <f t="shared" si="22"/>
        <v>100</v>
      </c>
      <c r="Q93" s="18">
        <f t="shared" si="23"/>
        <v>0</v>
      </c>
      <c r="R93" s="18">
        <f t="shared" si="24"/>
        <v>1</v>
      </c>
    </row>
    <row r="94" spans="1:18" ht="12.75">
      <c r="A94" s="22">
        <v>32662</v>
      </c>
      <c r="B94" s="1">
        <v>1</v>
      </c>
      <c r="C94"/>
      <c r="D94"/>
      <c r="E94"/>
      <c r="F94"/>
      <c r="G94" s="1">
        <v>1</v>
      </c>
      <c r="H94"/>
      <c r="I94" s="1">
        <v>2</v>
      </c>
      <c r="J94" s="18">
        <f t="shared" si="19"/>
        <v>1</v>
      </c>
      <c r="K94" s="18">
        <f t="shared" si="20"/>
        <v>-1</v>
      </c>
      <c r="L94" s="18">
        <f t="shared" si="26"/>
        <v>211</v>
      </c>
      <c r="M94" s="18">
        <f t="shared" si="26"/>
        <v>245</v>
      </c>
      <c r="N94" s="14">
        <f t="shared" si="21"/>
        <v>0</v>
      </c>
      <c r="O94" s="20">
        <f t="shared" si="25"/>
        <v>211.00000000000009</v>
      </c>
      <c r="P94" s="14">
        <f t="shared" si="22"/>
        <v>100</v>
      </c>
      <c r="Q94" s="18">
        <f t="shared" si="23"/>
        <v>2</v>
      </c>
      <c r="R94" s="18">
        <f t="shared" si="24"/>
        <v>2</v>
      </c>
    </row>
    <row r="95" spans="1:19" ht="15">
      <c r="A95" s="22"/>
      <c r="B95" s="13"/>
      <c r="C95" s="13"/>
      <c r="D95" s="13"/>
      <c r="E95" s="13"/>
      <c r="F95"/>
      <c r="G95"/>
      <c r="H95"/>
      <c r="I95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51</v>
      </c>
      <c r="C96" s="18">
        <f t="shared" si="27"/>
        <v>178</v>
      </c>
      <c r="D96" s="18">
        <f t="shared" si="27"/>
        <v>13</v>
      </c>
      <c r="E96" s="18">
        <f t="shared" si="27"/>
        <v>5</v>
      </c>
      <c r="F96"/>
      <c r="G96"/>
      <c r="H96"/>
      <c r="I96" s="1">
        <v>1</v>
      </c>
      <c r="J96" s="18">
        <f t="shared" si="27"/>
        <v>211</v>
      </c>
      <c r="K96" s="18">
        <f t="shared" si="27"/>
        <v>245</v>
      </c>
      <c r="L96" s="18"/>
      <c r="M96" s="18"/>
      <c r="N96" s="18">
        <f>SUM(N4:N94)</f>
        <v>211.00000000000009</v>
      </c>
      <c r="O96" s="18"/>
      <c r="P96" s="18"/>
      <c r="Q96" s="18">
        <f>SUM(Q4:Q94)</f>
        <v>501</v>
      </c>
      <c r="R96" s="18">
        <f>SUM(R4:R94)</f>
        <v>45</v>
      </c>
    </row>
    <row r="97" spans="1:18" ht="15">
      <c r="A97" s="22"/>
      <c r="B97" s="13"/>
      <c r="C97" s="13"/>
      <c r="D97" s="13"/>
      <c r="E97" s="13"/>
      <c r="F97"/>
      <c r="G97" s="1"/>
      <c r="H97"/>
      <c r="I97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/>
      <c r="G98"/>
      <c r="H98"/>
      <c r="I98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7" sqref="AC7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67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832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664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84</v>
      </c>
      <c r="W5" s="13"/>
      <c r="X5" s="13"/>
      <c r="Y5" s="23" t="s">
        <v>39</v>
      </c>
      <c r="Z5" s="20">
        <f>SUM(N11:N17)</f>
        <v>0.37801204819277107</v>
      </c>
      <c r="AA5" s="14">
        <f t="shared" si="6"/>
        <v>0.1506024096385542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748</v>
      </c>
      <c r="W6" s="13"/>
      <c r="X6" s="23" t="s">
        <v>41</v>
      </c>
      <c r="Z6" s="20">
        <f>SUM(N18:N24)</f>
        <v>1.1340361445783131</v>
      </c>
      <c r="AA6" s="14">
        <f t="shared" si="6"/>
        <v>0.4518072289156626</v>
      </c>
      <c r="AB6" s="20">
        <f>SUM(Q18:Q24)+SUM(R18:R24)</f>
        <v>3</v>
      </c>
      <c r="AC6" s="20">
        <f>100*SUM(Q18:Q24)/AB6</f>
        <v>100</v>
      </c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89.90384615384616</v>
      </c>
      <c r="W7" s="13"/>
      <c r="Y7" s="23" t="s">
        <v>43</v>
      </c>
      <c r="Z7" s="20">
        <f>SUM(N25:N31)</f>
        <v>0</v>
      </c>
      <c r="AA7" s="14">
        <f t="shared" si="6"/>
        <v>0</v>
      </c>
      <c r="AB7" s="20">
        <f>SUM(Q25:Q31)+SUM(R25:R31)</f>
        <v>0</v>
      </c>
      <c r="AC7" s="20"/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1.8900602409638554</v>
      </c>
      <c r="AA8" s="14">
        <f t="shared" si="6"/>
        <v>0.7530120481927711</v>
      </c>
      <c r="AB8" s="20">
        <f>SUM(Q32:Q38)+SUM(R32:R38)</f>
        <v>5</v>
      </c>
      <c r="AC8" s="20">
        <f>100*SUM(Q32:Q38)/AB8</f>
        <v>100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31.75301204819277</v>
      </c>
      <c r="AA9" s="14">
        <f t="shared" si="6"/>
        <v>12.650602409638553</v>
      </c>
      <c r="AB9" s="20">
        <f>SUM(Q39:Q45)+SUM(R39:R45)</f>
        <v>84</v>
      </c>
      <c r="AC9" s="20">
        <f>100*SUM(Q39:Q45)/AB9</f>
        <v>100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82.00692041522491</v>
      </c>
      <c r="W10" s="13"/>
      <c r="X10" s="25" t="s">
        <v>47</v>
      </c>
      <c r="Z10" s="20">
        <f>SUM(N46:N52)</f>
        <v>74.46837349397589</v>
      </c>
      <c r="AA10" s="14">
        <f t="shared" si="6"/>
        <v>29.668674698795176</v>
      </c>
      <c r="AB10" s="20">
        <f>SUM(Q46:Q52)+SUM(R46:R52)</f>
        <v>225</v>
      </c>
      <c r="AC10" s="20">
        <f>100*SUM(Q46:Q52)/AB10</f>
        <v>93.77777777777777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88.01742919389977</v>
      </c>
      <c r="W11" s="13"/>
      <c r="Y11" s="25" t="s">
        <v>48</v>
      </c>
      <c r="Z11" s="20">
        <f>SUM(N53:N59)</f>
        <v>60.85993975903614</v>
      </c>
      <c r="AA11" s="14">
        <f t="shared" si="6"/>
        <v>24.246987951807224</v>
      </c>
      <c r="AB11" s="20">
        <f>SUM(Q53:Q59)+SUM(R53:R59)</f>
        <v>179</v>
      </c>
      <c r="AC11" s="20">
        <f>100*SUM(Q53:Q59)/AB11</f>
        <v>94.97206703910615</v>
      </c>
    </row>
    <row r="12" spans="1:29" ht="15">
      <c r="A12" s="22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85.6951871657754</v>
      </c>
      <c r="W12" s="13"/>
      <c r="X12" s="25" t="s">
        <v>50</v>
      </c>
      <c r="Z12" s="20">
        <f>SUM(N60:N66)</f>
        <v>45.361445783132524</v>
      </c>
      <c r="AA12" s="14">
        <f t="shared" si="6"/>
        <v>18.072289156626503</v>
      </c>
      <c r="AB12" s="20">
        <f>SUM(Q60:Q66)+SUM(R60:R66)</f>
        <v>154</v>
      </c>
      <c r="AC12" s="20">
        <f>100*SUM(Q60:Q66)/AB12</f>
        <v>88.96103896103897</v>
      </c>
    </row>
    <row r="13" spans="1:29" ht="15">
      <c r="A13" s="22">
        <v>32581</v>
      </c>
      <c r="B13"/>
      <c r="C13"/>
      <c r="D13"/>
      <c r="E13"/>
      <c r="F13" s="1">
        <v>1</v>
      </c>
      <c r="G13"/>
      <c r="H13"/>
      <c r="I13"/>
      <c r="J13" s="18">
        <f t="shared" si="0"/>
        <v>0</v>
      </c>
      <c r="K13" s="18">
        <f t="shared" si="1"/>
        <v>1</v>
      </c>
      <c r="L13" s="18">
        <f t="shared" si="7"/>
        <v>0</v>
      </c>
      <c r="M13" s="18">
        <f t="shared" si="7"/>
        <v>1</v>
      </c>
      <c r="N13" s="14">
        <f t="shared" si="2"/>
        <v>0.37801204819277107</v>
      </c>
      <c r="O13" s="20">
        <f t="shared" si="8"/>
        <v>0.37801204819277107</v>
      </c>
      <c r="P13" s="14">
        <f t="shared" si="3"/>
        <v>0.15060240963855415</v>
      </c>
      <c r="Q13" s="18">
        <f t="shared" si="4"/>
        <v>1</v>
      </c>
      <c r="R13" s="18">
        <f t="shared" si="5"/>
        <v>0</v>
      </c>
      <c r="W13" s="13"/>
      <c r="Y13" s="25" t="s">
        <v>51</v>
      </c>
      <c r="Z13" s="20">
        <f>SUM(N67:N73)</f>
        <v>21.92469879518072</v>
      </c>
      <c r="AA13" s="14">
        <f t="shared" si="6"/>
        <v>8.734939759036143</v>
      </c>
      <c r="AB13" s="20">
        <f>SUM(Q67:Q73)+SUM(R67:R73)</f>
        <v>70</v>
      </c>
      <c r="AC13" s="20">
        <f>100*SUM(Q67:Q73)/AB13</f>
        <v>91.42857142857143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1</v>
      </c>
      <c r="N14" s="14">
        <f t="shared" si="2"/>
        <v>0</v>
      </c>
      <c r="O14" s="20">
        <f t="shared" si="8"/>
        <v>0.37801204819277107</v>
      </c>
      <c r="P14" s="14">
        <f t="shared" si="3"/>
        <v>0.15060240963855415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10.206325301204819</v>
      </c>
      <c r="AA14" s="14">
        <f t="shared" si="6"/>
        <v>4.066265060240964</v>
      </c>
      <c r="AB14" s="20">
        <f>SUM(Q74:Q80)+SUM(R74:R80)</f>
        <v>51</v>
      </c>
      <c r="AC14" s="20">
        <f>100*SUM(Q74:Q80)/AB14</f>
        <v>76.47058823529412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1</v>
      </c>
      <c r="N15" s="14">
        <f t="shared" si="2"/>
        <v>0</v>
      </c>
      <c r="O15" s="20">
        <f t="shared" si="8"/>
        <v>0.37801204819277107</v>
      </c>
      <c r="P15" s="14">
        <f t="shared" si="3"/>
        <v>0.15060240963855415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3.0240963855421685</v>
      </c>
      <c r="AA15" s="14">
        <f t="shared" si="6"/>
        <v>1.2048192771084336</v>
      </c>
      <c r="AB15" s="20">
        <f>SUM(Q81:Q87)+SUM(R81:R87)</f>
        <v>30</v>
      </c>
      <c r="AC15" s="20">
        <f>100*SUM(Q81:Q87)/AB15</f>
        <v>63.333333333333336</v>
      </c>
    </row>
    <row r="16" spans="1:29" ht="12.75">
      <c r="A16" s="22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1</v>
      </c>
      <c r="N16" s="14">
        <f t="shared" si="2"/>
        <v>0</v>
      </c>
      <c r="O16" s="20">
        <f t="shared" si="8"/>
        <v>0.37801204819277107</v>
      </c>
      <c r="P16" s="14">
        <f t="shared" si="3"/>
        <v>0.15060240963855415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30</v>
      </c>
      <c r="AC16" s="20">
        <f>100*SUM(Q88:Q94)/AB16</f>
        <v>50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1</v>
      </c>
      <c r="N17" s="14">
        <f t="shared" si="2"/>
        <v>0</v>
      </c>
      <c r="O17" s="20">
        <f t="shared" si="8"/>
        <v>0.37801204819277107</v>
      </c>
      <c r="P17" s="14">
        <f t="shared" si="3"/>
        <v>0.15060240963855415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251</v>
      </c>
      <c r="AA17" s="18">
        <f>SUM(AA4:AA16)</f>
        <v>99.99999999999999</v>
      </c>
      <c r="AB17" s="18">
        <f>SUM(AB4:AB16)</f>
        <v>832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1</v>
      </c>
      <c r="N18" s="14">
        <f t="shared" si="2"/>
        <v>0</v>
      </c>
      <c r="O18" s="20">
        <f t="shared" si="8"/>
        <v>0.37801204819277107</v>
      </c>
      <c r="P18" s="14">
        <f t="shared" si="3"/>
        <v>0.15060240963855415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1</v>
      </c>
      <c r="N19" s="14">
        <f t="shared" si="2"/>
        <v>0</v>
      </c>
      <c r="O19" s="20">
        <f t="shared" si="8"/>
        <v>0.37801204819277107</v>
      </c>
      <c r="P19" s="14">
        <f t="shared" si="3"/>
        <v>0.15060240963855415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 s="1">
        <v>1</v>
      </c>
      <c r="H20"/>
      <c r="I20"/>
      <c r="J20" s="18">
        <f t="shared" si="0"/>
        <v>0</v>
      </c>
      <c r="K20" s="18">
        <f t="shared" si="1"/>
        <v>1</v>
      </c>
      <c r="L20" s="18">
        <f t="shared" si="7"/>
        <v>0</v>
      </c>
      <c r="M20" s="18">
        <f t="shared" si="7"/>
        <v>2</v>
      </c>
      <c r="N20" s="14">
        <f t="shared" si="2"/>
        <v>0.37801204819277107</v>
      </c>
      <c r="O20" s="20">
        <f t="shared" si="8"/>
        <v>0.7560240963855421</v>
      </c>
      <c r="P20" s="14">
        <f t="shared" si="3"/>
        <v>0.3012048192771083</v>
      </c>
      <c r="Q20" s="18">
        <f t="shared" si="4"/>
        <v>1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 s="1">
        <v>1</v>
      </c>
      <c r="H21"/>
      <c r="I21"/>
      <c r="J21" s="18">
        <f t="shared" si="0"/>
        <v>0</v>
      </c>
      <c r="K21" s="18">
        <f t="shared" si="1"/>
        <v>1</v>
      </c>
      <c r="L21" s="18">
        <f t="shared" si="7"/>
        <v>0</v>
      </c>
      <c r="M21" s="18">
        <f t="shared" si="7"/>
        <v>3</v>
      </c>
      <c r="N21" s="14">
        <f t="shared" si="2"/>
        <v>0.37801204819277107</v>
      </c>
      <c r="O21" s="20">
        <f t="shared" si="8"/>
        <v>1.1340361445783131</v>
      </c>
      <c r="P21" s="14">
        <f t="shared" si="3"/>
        <v>0.45180722891566244</v>
      </c>
      <c r="Q21" s="18">
        <f t="shared" si="4"/>
        <v>1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/>
      <c r="G22" s="1">
        <v>1</v>
      </c>
      <c r="H22"/>
      <c r="I22"/>
      <c r="J22" s="18">
        <f t="shared" si="0"/>
        <v>0</v>
      </c>
      <c r="K22" s="18">
        <f t="shared" si="1"/>
        <v>1</v>
      </c>
      <c r="L22" s="18">
        <f t="shared" si="7"/>
        <v>0</v>
      </c>
      <c r="M22" s="18">
        <f t="shared" si="7"/>
        <v>4</v>
      </c>
      <c r="N22" s="14">
        <f t="shared" si="2"/>
        <v>0.37801204819277107</v>
      </c>
      <c r="O22" s="20">
        <f t="shared" si="8"/>
        <v>1.5120481927710843</v>
      </c>
      <c r="P22" s="14">
        <f t="shared" si="3"/>
        <v>0.6024096385542166</v>
      </c>
      <c r="Q22" s="18">
        <f t="shared" si="4"/>
        <v>1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4</v>
      </c>
      <c r="N23" s="14">
        <f t="shared" si="2"/>
        <v>0</v>
      </c>
      <c r="O23" s="20">
        <f t="shared" si="8"/>
        <v>1.5120481927710843</v>
      </c>
      <c r="P23" s="14">
        <f t="shared" si="3"/>
        <v>0.6024096385542166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4</v>
      </c>
      <c r="N24" s="14">
        <f t="shared" si="2"/>
        <v>0</v>
      </c>
      <c r="O24" s="20">
        <f t="shared" si="8"/>
        <v>1.5120481927710843</v>
      </c>
      <c r="P24" s="14">
        <f t="shared" si="3"/>
        <v>0.6024096385542166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/>
      <c r="G25"/>
      <c r="H25"/>
      <c r="I25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4</v>
      </c>
      <c r="N25" s="14">
        <f t="shared" si="2"/>
        <v>0</v>
      </c>
      <c r="O25" s="20">
        <f t="shared" si="8"/>
        <v>1.5120481927710843</v>
      </c>
      <c r="P25" s="14">
        <f t="shared" si="3"/>
        <v>0.6024096385542166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/>
      <c r="F26"/>
      <c r="G26"/>
      <c r="H26"/>
      <c r="I26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4</v>
      </c>
      <c r="N26" s="14">
        <f t="shared" si="2"/>
        <v>0</v>
      </c>
      <c r="O26" s="20">
        <f t="shared" si="8"/>
        <v>1.5120481927710843</v>
      </c>
      <c r="P26" s="14">
        <f t="shared" si="3"/>
        <v>0.6024096385542166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/>
      <c r="G27"/>
      <c r="H27"/>
      <c r="I27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4</v>
      </c>
      <c r="N27" s="14">
        <f t="shared" si="2"/>
        <v>0</v>
      </c>
      <c r="O27" s="20">
        <f t="shared" si="8"/>
        <v>1.5120481927710843</v>
      </c>
      <c r="P27" s="14">
        <f t="shared" si="3"/>
        <v>0.6024096385542166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/>
      <c r="D28"/>
      <c r="E28"/>
      <c r="F28"/>
      <c r="G28"/>
      <c r="H28"/>
      <c r="I28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4</v>
      </c>
      <c r="N28" s="14">
        <f t="shared" si="2"/>
        <v>0</v>
      </c>
      <c r="O28" s="20">
        <f t="shared" si="8"/>
        <v>1.5120481927710843</v>
      </c>
      <c r="P28" s="14">
        <f t="shared" si="3"/>
        <v>0.6024096385542166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/>
      <c r="C29"/>
      <c r="D29"/>
      <c r="E29"/>
      <c r="F29"/>
      <c r="G29"/>
      <c r="H29"/>
      <c r="I29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4</v>
      </c>
      <c r="N29" s="14">
        <f t="shared" si="2"/>
        <v>0</v>
      </c>
      <c r="O29" s="20">
        <f t="shared" si="8"/>
        <v>1.5120481927710843</v>
      </c>
      <c r="P29" s="14">
        <f t="shared" si="3"/>
        <v>0.6024096385542166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/>
      <c r="C30"/>
      <c r="D30"/>
      <c r="E30"/>
      <c r="F30"/>
      <c r="G30"/>
      <c r="H30"/>
      <c r="I30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4</v>
      </c>
      <c r="N30" s="14">
        <f t="shared" si="2"/>
        <v>0</v>
      </c>
      <c r="O30" s="20">
        <f t="shared" si="8"/>
        <v>1.5120481927710843</v>
      </c>
      <c r="P30" s="14">
        <f t="shared" si="3"/>
        <v>0.6024096385542166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4</v>
      </c>
      <c r="N31" s="14">
        <f t="shared" si="2"/>
        <v>0</v>
      </c>
      <c r="O31" s="20">
        <f t="shared" si="8"/>
        <v>1.5120481927710843</v>
      </c>
      <c r="P31" s="14">
        <f t="shared" si="3"/>
        <v>0.6024096385542166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22">
        <v>32600</v>
      </c>
      <c r="B32"/>
      <c r="C32"/>
      <c r="D32"/>
      <c r="E32"/>
      <c r="F32"/>
      <c r="G32"/>
      <c r="H32"/>
      <c r="I32"/>
      <c r="J32" s="18">
        <f t="shared" si="0"/>
        <v>0</v>
      </c>
      <c r="K32" s="18">
        <f t="shared" si="1"/>
        <v>0</v>
      </c>
      <c r="L32" s="18">
        <f t="shared" si="9"/>
        <v>0</v>
      </c>
      <c r="M32" s="18">
        <f t="shared" si="9"/>
        <v>4</v>
      </c>
      <c r="N32" s="14">
        <f t="shared" si="2"/>
        <v>0</v>
      </c>
      <c r="O32" s="20">
        <f t="shared" si="8"/>
        <v>1.5120481927710843</v>
      </c>
      <c r="P32" s="14">
        <f t="shared" si="3"/>
        <v>0.6024096385542166</v>
      </c>
      <c r="Q32" s="18">
        <f t="shared" si="4"/>
        <v>0</v>
      </c>
      <c r="R32" s="18">
        <f t="shared" si="5"/>
        <v>0</v>
      </c>
    </row>
    <row r="33" spans="1:18" ht="12.75">
      <c r="A33" s="22">
        <v>32601</v>
      </c>
      <c r="B33"/>
      <c r="C33"/>
      <c r="D33"/>
      <c r="E33"/>
      <c r="F33"/>
      <c r="G33"/>
      <c r="H33"/>
      <c r="I33"/>
      <c r="J33" s="18">
        <f t="shared" si="0"/>
        <v>0</v>
      </c>
      <c r="K33" s="18">
        <f t="shared" si="1"/>
        <v>0</v>
      </c>
      <c r="L33" s="18">
        <f t="shared" si="9"/>
        <v>0</v>
      </c>
      <c r="M33" s="18">
        <f t="shared" si="9"/>
        <v>4</v>
      </c>
      <c r="N33" s="14">
        <f t="shared" si="2"/>
        <v>0</v>
      </c>
      <c r="O33" s="20">
        <f t="shared" si="8"/>
        <v>1.5120481927710843</v>
      </c>
      <c r="P33" s="14">
        <f t="shared" si="3"/>
        <v>0.6024096385542166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/>
      <c r="C34"/>
      <c r="D34"/>
      <c r="E34"/>
      <c r="F34"/>
      <c r="G34"/>
      <c r="H34"/>
      <c r="I34"/>
      <c r="J34" s="18">
        <f t="shared" si="0"/>
        <v>0</v>
      </c>
      <c r="K34" s="18">
        <f t="shared" si="1"/>
        <v>0</v>
      </c>
      <c r="L34" s="18">
        <f t="shared" si="9"/>
        <v>0</v>
      </c>
      <c r="M34" s="18">
        <f t="shared" si="9"/>
        <v>4</v>
      </c>
      <c r="N34" s="14">
        <f t="shared" si="2"/>
        <v>0</v>
      </c>
      <c r="O34" s="20">
        <f t="shared" si="8"/>
        <v>1.5120481927710843</v>
      </c>
      <c r="P34" s="14">
        <f t="shared" si="3"/>
        <v>0.6024096385542166</v>
      </c>
      <c r="Q34" s="18">
        <f t="shared" si="4"/>
        <v>0</v>
      </c>
      <c r="R34" s="18">
        <f t="shared" si="5"/>
        <v>0</v>
      </c>
    </row>
    <row r="35" spans="1:18" ht="12.75">
      <c r="A35" s="22">
        <v>32603</v>
      </c>
      <c r="B35"/>
      <c r="C35"/>
      <c r="D35"/>
      <c r="E35"/>
      <c r="F35"/>
      <c r="G35"/>
      <c r="H35"/>
      <c r="I35"/>
      <c r="J35" s="18">
        <f t="shared" si="0"/>
        <v>0</v>
      </c>
      <c r="K35" s="18">
        <f t="shared" si="1"/>
        <v>0</v>
      </c>
      <c r="L35" s="18">
        <f t="shared" si="9"/>
        <v>0</v>
      </c>
      <c r="M35" s="18">
        <f t="shared" si="9"/>
        <v>4</v>
      </c>
      <c r="N35" s="14">
        <f t="shared" si="2"/>
        <v>0</v>
      </c>
      <c r="O35" s="20">
        <f t="shared" si="8"/>
        <v>1.5120481927710843</v>
      </c>
      <c r="P35" s="14">
        <f t="shared" si="3"/>
        <v>0.6024096385542166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 s="1">
        <v>1</v>
      </c>
      <c r="C36"/>
      <c r="D36"/>
      <c r="E36"/>
      <c r="F36"/>
      <c r="G36" s="1">
        <v>2</v>
      </c>
      <c r="H36"/>
      <c r="I36"/>
      <c r="J36" s="18">
        <f aca="true" t="shared" si="10" ref="J36:J67">+B36+C36-D36-E36</f>
        <v>1</v>
      </c>
      <c r="K36" s="18">
        <f aca="true" t="shared" si="11" ref="K36:K67">+F36+G36-H36-I36</f>
        <v>2</v>
      </c>
      <c r="L36" s="18">
        <f t="shared" si="9"/>
        <v>1</v>
      </c>
      <c r="M36" s="18">
        <f t="shared" si="9"/>
        <v>6</v>
      </c>
      <c r="N36" s="14">
        <f aca="true" t="shared" si="12" ref="N36:N67">(+J36+K36)*($J$96/($J$96+$K$96))</f>
        <v>1.1340361445783131</v>
      </c>
      <c r="O36" s="20">
        <f t="shared" si="8"/>
        <v>2.6460843373493974</v>
      </c>
      <c r="P36" s="14">
        <f aca="true" t="shared" si="13" ref="P36:P67">O36*100/$N$96</f>
        <v>1.054216867469879</v>
      </c>
      <c r="Q36" s="18">
        <f aca="true" t="shared" si="14" ref="Q36:Q67">+B36+C36+F36+G36</f>
        <v>3</v>
      </c>
      <c r="R36" s="18">
        <f aca="true" t="shared" si="15" ref="R36:R67">D36+E36+H36+I36</f>
        <v>0</v>
      </c>
    </row>
    <row r="37" spans="1:18" ht="12.75">
      <c r="A37" s="22">
        <v>32605</v>
      </c>
      <c r="B37" s="1">
        <v>1</v>
      </c>
      <c r="C37"/>
      <c r="D37"/>
      <c r="E37"/>
      <c r="F37"/>
      <c r="G37"/>
      <c r="H37"/>
      <c r="I37"/>
      <c r="J37" s="18">
        <f t="shared" si="10"/>
        <v>1</v>
      </c>
      <c r="K37" s="18">
        <f t="shared" si="11"/>
        <v>0</v>
      </c>
      <c r="L37" s="18">
        <f t="shared" si="9"/>
        <v>2</v>
      </c>
      <c r="M37" s="18">
        <f t="shared" si="9"/>
        <v>6</v>
      </c>
      <c r="N37" s="14">
        <f t="shared" si="12"/>
        <v>0.37801204819277107</v>
      </c>
      <c r="O37" s="20">
        <f aca="true" t="shared" si="16" ref="O37:O68">O36+N37</f>
        <v>3.0240963855421685</v>
      </c>
      <c r="P37" s="14">
        <f t="shared" si="13"/>
        <v>1.2048192771084332</v>
      </c>
      <c r="Q37" s="18">
        <f t="shared" si="14"/>
        <v>1</v>
      </c>
      <c r="R37" s="18">
        <f t="shared" si="15"/>
        <v>0</v>
      </c>
    </row>
    <row r="38" spans="1:18" ht="12.75">
      <c r="A38" s="22">
        <v>32606</v>
      </c>
      <c r="B38"/>
      <c r="C38"/>
      <c r="D38"/>
      <c r="E38"/>
      <c r="F38" s="1">
        <v>1</v>
      </c>
      <c r="G38"/>
      <c r="H38"/>
      <c r="I38"/>
      <c r="J38" s="18">
        <f t="shared" si="10"/>
        <v>0</v>
      </c>
      <c r="K38" s="18">
        <f t="shared" si="11"/>
        <v>1</v>
      </c>
      <c r="L38" s="18">
        <f t="shared" si="9"/>
        <v>2</v>
      </c>
      <c r="M38" s="18">
        <f t="shared" si="9"/>
        <v>7</v>
      </c>
      <c r="N38" s="14">
        <f t="shared" si="12"/>
        <v>0.37801204819277107</v>
      </c>
      <c r="O38" s="20">
        <f t="shared" si="16"/>
        <v>3.4021084337349397</v>
      </c>
      <c r="P38" s="14">
        <f t="shared" si="13"/>
        <v>1.3554216867469875</v>
      </c>
      <c r="Q38" s="18">
        <f t="shared" si="14"/>
        <v>1</v>
      </c>
      <c r="R38" s="18">
        <f t="shared" si="15"/>
        <v>0</v>
      </c>
    </row>
    <row r="39" spans="1:19" ht="12.75">
      <c r="A39" s="22">
        <v>32607</v>
      </c>
      <c r="B39" s="1">
        <v>1</v>
      </c>
      <c r="C39"/>
      <c r="D39"/>
      <c r="E39"/>
      <c r="F39"/>
      <c r="G39" s="1">
        <v>5</v>
      </c>
      <c r="H39"/>
      <c r="I39"/>
      <c r="J39" s="18">
        <f t="shared" si="10"/>
        <v>1</v>
      </c>
      <c r="K39" s="18">
        <f t="shared" si="11"/>
        <v>5</v>
      </c>
      <c r="L39" s="18">
        <f t="shared" si="9"/>
        <v>3</v>
      </c>
      <c r="M39" s="18">
        <f t="shared" si="9"/>
        <v>12</v>
      </c>
      <c r="N39" s="14">
        <f t="shared" si="12"/>
        <v>2.2680722891566263</v>
      </c>
      <c r="O39" s="20">
        <f t="shared" si="16"/>
        <v>5.6701807228915655</v>
      </c>
      <c r="P39" s="14">
        <f t="shared" si="13"/>
        <v>2.259036144578312</v>
      </c>
      <c r="Q39" s="18">
        <f t="shared" si="14"/>
        <v>6</v>
      </c>
      <c r="R39" s="18">
        <f t="shared" si="15"/>
        <v>0</v>
      </c>
      <c r="S39" s="17"/>
    </row>
    <row r="40" spans="1:18" ht="12.75">
      <c r="A40" s="22">
        <v>32608</v>
      </c>
      <c r="B40" s="1">
        <v>2</v>
      </c>
      <c r="C40" s="1">
        <v>5</v>
      </c>
      <c r="D40"/>
      <c r="E40"/>
      <c r="F40" s="1">
        <v>1</v>
      </c>
      <c r="G40" s="1">
        <v>7</v>
      </c>
      <c r="H40"/>
      <c r="I40"/>
      <c r="J40" s="18">
        <f t="shared" si="10"/>
        <v>7</v>
      </c>
      <c r="K40" s="18">
        <f t="shared" si="11"/>
        <v>8</v>
      </c>
      <c r="L40" s="18">
        <f t="shared" si="9"/>
        <v>10</v>
      </c>
      <c r="M40" s="18">
        <f t="shared" si="9"/>
        <v>20</v>
      </c>
      <c r="N40" s="14">
        <f t="shared" si="12"/>
        <v>5.670180722891566</v>
      </c>
      <c r="O40" s="20">
        <f t="shared" si="16"/>
        <v>11.340361445783131</v>
      </c>
      <c r="P40" s="14">
        <f t="shared" si="13"/>
        <v>4.518072289156624</v>
      </c>
      <c r="Q40" s="18">
        <f t="shared" si="14"/>
        <v>15</v>
      </c>
      <c r="R40" s="18">
        <f t="shared" si="15"/>
        <v>0</v>
      </c>
    </row>
    <row r="41" spans="1:18" ht="12.75">
      <c r="A41" s="22">
        <v>32609</v>
      </c>
      <c r="B41"/>
      <c r="C41" s="1">
        <v>4</v>
      </c>
      <c r="D41"/>
      <c r="E41"/>
      <c r="F41"/>
      <c r="G41" s="1">
        <v>17</v>
      </c>
      <c r="H41"/>
      <c r="I41"/>
      <c r="J41" s="18">
        <f t="shared" si="10"/>
        <v>4</v>
      </c>
      <c r="K41" s="18">
        <f t="shared" si="11"/>
        <v>17</v>
      </c>
      <c r="L41" s="18">
        <f t="shared" si="9"/>
        <v>14</v>
      </c>
      <c r="M41" s="18">
        <f t="shared" si="9"/>
        <v>37</v>
      </c>
      <c r="N41" s="14">
        <f t="shared" si="12"/>
        <v>7.938253012048192</v>
      </c>
      <c r="O41" s="20">
        <f t="shared" si="16"/>
        <v>19.278614457831324</v>
      </c>
      <c r="P41" s="14">
        <f t="shared" si="13"/>
        <v>7.680722891566262</v>
      </c>
      <c r="Q41" s="18">
        <f t="shared" si="14"/>
        <v>21</v>
      </c>
      <c r="R41" s="18">
        <f t="shared" si="15"/>
        <v>0</v>
      </c>
    </row>
    <row r="42" spans="1:18" ht="12.75">
      <c r="A42" s="22">
        <v>32610</v>
      </c>
      <c r="B42"/>
      <c r="C42" s="1">
        <v>6</v>
      </c>
      <c r="D42"/>
      <c r="E42"/>
      <c r="F42" s="1">
        <v>1</v>
      </c>
      <c r="G42" s="1">
        <v>13</v>
      </c>
      <c r="H42"/>
      <c r="I42"/>
      <c r="J42" s="18">
        <f t="shared" si="10"/>
        <v>6</v>
      </c>
      <c r="K42" s="18">
        <f t="shared" si="11"/>
        <v>14</v>
      </c>
      <c r="L42" s="18">
        <f t="shared" si="9"/>
        <v>20</v>
      </c>
      <c r="M42" s="18">
        <f t="shared" si="9"/>
        <v>51</v>
      </c>
      <c r="N42" s="14">
        <f t="shared" si="12"/>
        <v>7.5602409638554215</v>
      </c>
      <c r="O42" s="20">
        <f t="shared" si="16"/>
        <v>26.838855421686745</v>
      </c>
      <c r="P42" s="14">
        <f t="shared" si="13"/>
        <v>10.692771084337345</v>
      </c>
      <c r="Q42" s="18">
        <f t="shared" si="14"/>
        <v>20</v>
      </c>
      <c r="R42" s="18">
        <f t="shared" si="15"/>
        <v>0</v>
      </c>
    </row>
    <row r="43" spans="1:18" ht="12.75">
      <c r="A43" s="22">
        <v>32611</v>
      </c>
      <c r="B43" s="1">
        <v>1</v>
      </c>
      <c r="C43" s="1">
        <v>2</v>
      </c>
      <c r="D43"/>
      <c r="E43"/>
      <c r="F43" s="1">
        <v>1</v>
      </c>
      <c r="G43" s="1">
        <v>5</v>
      </c>
      <c r="H43"/>
      <c r="I43"/>
      <c r="J43" s="18">
        <f t="shared" si="10"/>
        <v>3</v>
      </c>
      <c r="K43" s="18">
        <f t="shared" si="11"/>
        <v>6</v>
      </c>
      <c r="L43" s="18">
        <f t="shared" si="9"/>
        <v>23</v>
      </c>
      <c r="M43" s="18">
        <f t="shared" si="9"/>
        <v>57</v>
      </c>
      <c r="N43" s="14">
        <f t="shared" si="12"/>
        <v>3.4021084337349397</v>
      </c>
      <c r="O43" s="20">
        <f t="shared" si="16"/>
        <v>30.240963855421683</v>
      </c>
      <c r="P43" s="14">
        <f t="shared" si="13"/>
        <v>12.04819277108433</v>
      </c>
      <c r="Q43" s="18">
        <f t="shared" si="14"/>
        <v>9</v>
      </c>
      <c r="R43" s="18">
        <f t="shared" si="15"/>
        <v>0</v>
      </c>
    </row>
    <row r="44" spans="1:18" ht="12.75">
      <c r="A44" s="22">
        <v>32612</v>
      </c>
      <c r="B44"/>
      <c r="C44" s="1">
        <v>1</v>
      </c>
      <c r="D44"/>
      <c r="E44"/>
      <c r="F44"/>
      <c r="G44" s="1">
        <v>1</v>
      </c>
      <c r="H44"/>
      <c r="I44"/>
      <c r="J44" s="18">
        <f t="shared" si="10"/>
        <v>1</v>
      </c>
      <c r="K44" s="18">
        <f t="shared" si="11"/>
        <v>1</v>
      </c>
      <c r="L44" s="18">
        <f t="shared" si="9"/>
        <v>24</v>
      </c>
      <c r="M44" s="18">
        <f t="shared" si="9"/>
        <v>58</v>
      </c>
      <c r="N44" s="14">
        <f t="shared" si="12"/>
        <v>0.7560240963855421</v>
      </c>
      <c r="O44" s="20">
        <f t="shared" si="16"/>
        <v>30.996987951807224</v>
      </c>
      <c r="P44" s="14">
        <f t="shared" si="13"/>
        <v>12.34939759036144</v>
      </c>
      <c r="Q44" s="18">
        <f t="shared" si="14"/>
        <v>2</v>
      </c>
      <c r="R44" s="18">
        <f t="shared" si="15"/>
        <v>0</v>
      </c>
    </row>
    <row r="45" spans="1:18" ht="12.75">
      <c r="A45" s="22">
        <v>32613</v>
      </c>
      <c r="B45" s="1">
        <v>2</v>
      </c>
      <c r="C45" s="1">
        <v>7</v>
      </c>
      <c r="D45"/>
      <c r="E45"/>
      <c r="F45"/>
      <c r="G45" s="1">
        <v>2</v>
      </c>
      <c r="H45"/>
      <c r="I45"/>
      <c r="J45" s="18">
        <f t="shared" si="10"/>
        <v>9</v>
      </c>
      <c r="K45" s="18">
        <f t="shared" si="11"/>
        <v>2</v>
      </c>
      <c r="L45" s="18">
        <f aca="true" t="shared" si="17" ref="L45:M64">L44+J45</f>
        <v>33</v>
      </c>
      <c r="M45" s="18">
        <f t="shared" si="17"/>
        <v>60</v>
      </c>
      <c r="N45" s="14">
        <f t="shared" si="12"/>
        <v>4.158132530120482</v>
      </c>
      <c r="O45" s="20">
        <f t="shared" si="16"/>
        <v>35.1551204819277</v>
      </c>
      <c r="P45" s="14">
        <f t="shared" si="13"/>
        <v>14.006024096385534</v>
      </c>
      <c r="Q45" s="18">
        <f t="shared" si="14"/>
        <v>11</v>
      </c>
      <c r="R45" s="18">
        <f t="shared" si="15"/>
        <v>0</v>
      </c>
    </row>
    <row r="46" spans="1:18" ht="12.75">
      <c r="A46" s="22">
        <v>32614</v>
      </c>
      <c r="B46" s="1">
        <v>1</v>
      </c>
      <c r="C46" s="1">
        <v>1</v>
      </c>
      <c r="D46"/>
      <c r="E46"/>
      <c r="F46"/>
      <c r="G46" s="1">
        <v>3</v>
      </c>
      <c r="H46"/>
      <c r="I46"/>
      <c r="J46" s="18">
        <f t="shared" si="10"/>
        <v>2</v>
      </c>
      <c r="K46" s="18">
        <f t="shared" si="11"/>
        <v>3</v>
      </c>
      <c r="L46" s="18">
        <f t="shared" si="17"/>
        <v>35</v>
      </c>
      <c r="M46" s="18">
        <f t="shared" si="17"/>
        <v>63</v>
      </c>
      <c r="N46" s="14">
        <f t="shared" si="12"/>
        <v>1.8900602409638554</v>
      </c>
      <c r="O46" s="20">
        <f t="shared" si="16"/>
        <v>37.04518072289156</v>
      </c>
      <c r="P46" s="14">
        <f t="shared" si="13"/>
        <v>14.759036144578305</v>
      </c>
      <c r="Q46" s="18">
        <f t="shared" si="14"/>
        <v>5</v>
      </c>
      <c r="R46" s="18">
        <f t="shared" si="15"/>
        <v>0</v>
      </c>
    </row>
    <row r="47" spans="1:18" ht="12.75">
      <c r="A47" s="22">
        <v>32615</v>
      </c>
      <c r="B47"/>
      <c r="C47"/>
      <c r="D47"/>
      <c r="E47"/>
      <c r="F47"/>
      <c r="G47" s="1">
        <v>1</v>
      </c>
      <c r="H47"/>
      <c r="I47"/>
      <c r="J47" s="18">
        <f t="shared" si="10"/>
        <v>0</v>
      </c>
      <c r="K47" s="18">
        <f t="shared" si="11"/>
        <v>1</v>
      </c>
      <c r="L47" s="18">
        <f t="shared" si="17"/>
        <v>35</v>
      </c>
      <c r="M47" s="18">
        <f t="shared" si="17"/>
        <v>64</v>
      </c>
      <c r="N47" s="14">
        <f t="shared" si="12"/>
        <v>0.37801204819277107</v>
      </c>
      <c r="O47" s="20">
        <f t="shared" si="16"/>
        <v>37.42319277108433</v>
      </c>
      <c r="P47" s="14">
        <f t="shared" si="13"/>
        <v>14.90963855421686</v>
      </c>
      <c r="Q47" s="18">
        <f t="shared" si="14"/>
        <v>1</v>
      </c>
      <c r="R47" s="18">
        <f t="shared" si="15"/>
        <v>0</v>
      </c>
    </row>
    <row r="48" spans="1:18" ht="12.75">
      <c r="A48" s="22">
        <v>32616</v>
      </c>
      <c r="B48" s="1">
        <v>1</v>
      </c>
      <c r="C48" s="1">
        <v>3</v>
      </c>
      <c r="D48"/>
      <c r="E48" s="1">
        <v>1</v>
      </c>
      <c r="F48"/>
      <c r="G48" s="1">
        <v>2</v>
      </c>
      <c r="H48"/>
      <c r="I48"/>
      <c r="J48" s="18">
        <f t="shared" si="10"/>
        <v>3</v>
      </c>
      <c r="K48" s="18">
        <f t="shared" si="11"/>
        <v>2</v>
      </c>
      <c r="L48" s="18">
        <f t="shared" si="17"/>
        <v>38</v>
      </c>
      <c r="M48" s="18">
        <f t="shared" si="17"/>
        <v>66</v>
      </c>
      <c r="N48" s="14">
        <f t="shared" si="12"/>
        <v>1.8900602409638554</v>
      </c>
      <c r="O48" s="20">
        <f t="shared" si="16"/>
        <v>39.313253012048186</v>
      </c>
      <c r="P48" s="14">
        <f t="shared" si="13"/>
        <v>15.66265060240963</v>
      </c>
      <c r="Q48" s="18">
        <f t="shared" si="14"/>
        <v>6</v>
      </c>
      <c r="R48" s="18">
        <f t="shared" si="15"/>
        <v>1</v>
      </c>
    </row>
    <row r="49" spans="1:18" ht="12.75">
      <c r="A49" s="22">
        <v>32617</v>
      </c>
      <c r="B49" s="1">
        <v>2</v>
      </c>
      <c r="C49" s="1">
        <v>9</v>
      </c>
      <c r="D49"/>
      <c r="E49" s="1">
        <v>1</v>
      </c>
      <c r="F49"/>
      <c r="G49" s="1">
        <v>10</v>
      </c>
      <c r="H49"/>
      <c r="I49"/>
      <c r="J49" s="18">
        <f t="shared" si="10"/>
        <v>10</v>
      </c>
      <c r="K49" s="18">
        <f t="shared" si="11"/>
        <v>10</v>
      </c>
      <c r="L49" s="18">
        <f t="shared" si="17"/>
        <v>48</v>
      </c>
      <c r="M49" s="18">
        <f t="shared" si="17"/>
        <v>76</v>
      </c>
      <c r="N49" s="14">
        <f t="shared" si="12"/>
        <v>7.5602409638554215</v>
      </c>
      <c r="O49" s="20">
        <f t="shared" si="16"/>
        <v>46.87349397590361</v>
      </c>
      <c r="P49" s="14">
        <f t="shared" si="13"/>
        <v>18.674698795180714</v>
      </c>
      <c r="Q49" s="18">
        <f t="shared" si="14"/>
        <v>21</v>
      </c>
      <c r="R49" s="18">
        <f t="shared" si="15"/>
        <v>1</v>
      </c>
    </row>
    <row r="50" spans="1:18" ht="12.75">
      <c r="A50" s="22">
        <v>32618</v>
      </c>
      <c r="B50" s="1">
        <v>3</v>
      </c>
      <c r="C50" s="1">
        <v>6</v>
      </c>
      <c r="D50"/>
      <c r="E50"/>
      <c r="F50" s="1">
        <v>3</v>
      </c>
      <c r="G50" s="1">
        <v>18</v>
      </c>
      <c r="H50" s="1">
        <v>1</v>
      </c>
      <c r="I50"/>
      <c r="J50" s="18">
        <f t="shared" si="10"/>
        <v>9</v>
      </c>
      <c r="K50" s="18">
        <f t="shared" si="11"/>
        <v>20</v>
      </c>
      <c r="L50" s="18">
        <f t="shared" si="17"/>
        <v>57</v>
      </c>
      <c r="M50" s="18">
        <f t="shared" si="17"/>
        <v>96</v>
      </c>
      <c r="N50" s="14">
        <f t="shared" si="12"/>
        <v>10.96234939759036</v>
      </c>
      <c r="O50" s="20">
        <f t="shared" si="16"/>
        <v>57.835843373493965</v>
      </c>
      <c r="P50" s="14">
        <f t="shared" si="13"/>
        <v>23.042168674698782</v>
      </c>
      <c r="Q50" s="18">
        <f t="shared" si="14"/>
        <v>30</v>
      </c>
      <c r="R50" s="18">
        <f t="shared" si="15"/>
        <v>1</v>
      </c>
    </row>
    <row r="51" spans="1:18" ht="12.75">
      <c r="A51" s="22">
        <v>32619</v>
      </c>
      <c r="B51" s="1">
        <v>2</v>
      </c>
      <c r="C51" s="1">
        <v>24</v>
      </c>
      <c r="D51" s="1">
        <v>1</v>
      </c>
      <c r="E51" s="1">
        <v>1</v>
      </c>
      <c r="F51" s="1">
        <v>5</v>
      </c>
      <c r="G51" s="1">
        <v>44</v>
      </c>
      <c r="H51" s="1">
        <v>1</v>
      </c>
      <c r="I51" s="1">
        <v>3</v>
      </c>
      <c r="J51" s="18">
        <f t="shared" si="10"/>
        <v>24</v>
      </c>
      <c r="K51" s="18">
        <f t="shared" si="11"/>
        <v>45</v>
      </c>
      <c r="L51" s="18">
        <f t="shared" si="17"/>
        <v>81</v>
      </c>
      <c r="M51" s="18">
        <f t="shared" si="17"/>
        <v>141</v>
      </c>
      <c r="N51" s="14">
        <f t="shared" si="12"/>
        <v>26.082831325301203</v>
      </c>
      <c r="O51" s="20">
        <f t="shared" si="16"/>
        <v>83.91867469879517</v>
      </c>
      <c r="P51" s="14">
        <f t="shared" si="13"/>
        <v>33.43373493975902</v>
      </c>
      <c r="Q51" s="18">
        <f t="shared" si="14"/>
        <v>75</v>
      </c>
      <c r="R51" s="18">
        <f t="shared" si="15"/>
        <v>6</v>
      </c>
    </row>
    <row r="52" spans="1:18" ht="12.75">
      <c r="A52" s="22">
        <v>32620</v>
      </c>
      <c r="B52" s="1">
        <v>5</v>
      </c>
      <c r="C52" s="1">
        <v>19</v>
      </c>
      <c r="D52" s="1">
        <v>1</v>
      </c>
      <c r="E52"/>
      <c r="F52" s="1">
        <v>2</v>
      </c>
      <c r="G52" s="1">
        <v>47</v>
      </c>
      <c r="H52" s="1">
        <v>2</v>
      </c>
      <c r="I52" s="1">
        <v>2</v>
      </c>
      <c r="J52" s="18">
        <f t="shared" si="10"/>
        <v>23</v>
      </c>
      <c r="K52" s="18">
        <f t="shared" si="11"/>
        <v>45</v>
      </c>
      <c r="L52" s="18">
        <f t="shared" si="17"/>
        <v>104</v>
      </c>
      <c r="M52" s="18">
        <f t="shared" si="17"/>
        <v>186</v>
      </c>
      <c r="N52" s="14">
        <f t="shared" si="12"/>
        <v>25.70481927710843</v>
      </c>
      <c r="O52" s="20">
        <f t="shared" si="16"/>
        <v>109.6234939759036</v>
      </c>
      <c r="P52" s="14">
        <f t="shared" si="13"/>
        <v>43.6746987951807</v>
      </c>
      <c r="Q52" s="18">
        <f t="shared" si="14"/>
        <v>73</v>
      </c>
      <c r="R52" s="18">
        <f t="shared" si="15"/>
        <v>5</v>
      </c>
    </row>
    <row r="53" spans="1:19" ht="12.75">
      <c r="A53" s="22">
        <v>32621</v>
      </c>
      <c r="B53" s="1">
        <v>3</v>
      </c>
      <c r="C53" s="1">
        <v>7</v>
      </c>
      <c r="D53"/>
      <c r="E53" s="1">
        <v>1</v>
      </c>
      <c r="F53" s="1">
        <v>5</v>
      </c>
      <c r="G53" s="1">
        <v>9</v>
      </c>
      <c r="H53" s="1">
        <v>2</v>
      </c>
      <c r="I53" s="1">
        <v>3</v>
      </c>
      <c r="J53" s="18">
        <f t="shared" si="10"/>
        <v>9</v>
      </c>
      <c r="K53" s="18">
        <f t="shared" si="11"/>
        <v>9</v>
      </c>
      <c r="L53" s="18">
        <f t="shared" si="17"/>
        <v>113</v>
      </c>
      <c r="M53" s="18">
        <f t="shared" si="17"/>
        <v>195</v>
      </c>
      <c r="N53" s="14">
        <f t="shared" si="12"/>
        <v>6.804216867469879</v>
      </c>
      <c r="O53" s="20">
        <f t="shared" si="16"/>
        <v>116.42771084337348</v>
      </c>
      <c r="P53" s="14">
        <f t="shared" si="13"/>
        <v>46.385542168674675</v>
      </c>
      <c r="Q53" s="18">
        <f t="shared" si="14"/>
        <v>24</v>
      </c>
      <c r="R53" s="18">
        <f t="shared" si="15"/>
        <v>6</v>
      </c>
      <c r="S53" s="17"/>
    </row>
    <row r="54" spans="1:18" ht="12.75">
      <c r="A54" s="22">
        <v>32622</v>
      </c>
      <c r="B54" s="1">
        <v>5</v>
      </c>
      <c r="C54" s="1">
        <v>16</v>
      </c>
      <c r="D54"/>
      <c r="E54"/>
      <c r="F54" s="1">
        <v>1</v>
      </c>
      <c r="G54" s="1">
        <v>23</v>
      </c>
      <c r="H54" s="1">
        <v>1</v>
      </c>
      <c r="I54" s="1">
        <v>2</v>
      </c>
      <c r="J54" s="18">
        <f t="shared" si="10"/>
        <v>21</v>
      </c>
      <c r="K54" s="18">
        <f t="shared" si="11"/>
        <v>21</v>
      </c>
      <c r="L54" s="18">
        <f t="shared" si="17"/>
        <v>134</v>
      </c>
      <c r="M54" s="18">
        <f t="shared" si="17"/>
        <v>216</v>
      </c>
      <c r="N54" s="14">
        <f t="shared" si="12"/>
        <v>15.876506024096384</v>
      </c>
      <c r="O54" s="20">
        <f t="shared" si="16"/>
        <v>132.30421686746985</v>
      </c>
      <c r="P54" s="14">
        <f t="shared" si="13"/>
        <v>52.710843373493944</v>
      </c>
      <c r="Q54" s="18">
        <f t="shared" si="14"/>
        <v>45</v>
      </c>
      <c r="R54" s="18">
        <f t="shared" si="15"/>
        <v>3</v>
      </c>
    </row>
    <row r="55" spans="1:18" ht="12.75">
      <c r="A55" s="22">
        <v>32623</v>
      </c>
      <c r="B55" s="1">
        <v>1</v>
      </c>
      <c r="C55" s="1">
        <v>9</v>
      </c>
      <c r="D55"/>
      <c r="E55"/>
      <c r="F55" s="1">
        <v>2</v>
      </c>
      <c r="G55" s="1">
        <v>7</v>
      </c>
      <c r="H55"/>
      <c r="I55"/>
      <c r="J55" s="18">
        <f t="shared" si="10"/>
        <v>10</v>
      </c>
      <c r="K55" s="18">
        <f t="shared" si="11"/>
        <v>9</v>
      </c>
      <c r="L55" s="18">
        <f t="shared" si="17"/>
        <v>144</v>
      </c>
      <c r="M55" s="18">
        <f t="shared" si="17"/>
        <v>225</v>
      </c>
      <c r="N55" s="14">
        <f t="shared" si="12"/>
        <v>7.18222891566265</v>
      </c>
      <c r="O55" s="20">
        <f t="shared" si="16"/>
        <v>139.4864457831325</v>
      </c>
      <c r="P55" s="14">
        <f t="shared" si="13"/>
        <v>55.572289156626475</v>
      </c>
      <c r="Q55" s="18">
        <f t="shared" si="14"/>
        <v>19</v>
      </c>
      <c r="R55" s="18">
        <f t="shared" si="15"/>
        <v>0</v>
      </c>
    </row>
    <row r="56" spans="1:18" ht="12.75">
      <c r="A56" s="22">
        <v>32624</v>
      </c>
      <c r="B56"/>
      <c r="C56" s="1">
        <v>1</v>
      </c>
      <c r="D56"/>
      <c r="E56"/>
      <c r="F56"/>
      <c r="G56" s="1">
        <v>6</v>
      </c>
      <c r="H56"/>
      <c r="I56"/>
      <c r="J56" s="18">
        <f t="shared" si="10"/>
        <v>1</v>
      </c>
      <c r="K56" s="18">
        <f t="shared" si="11"/>
        <v>6</v>
      </c>
      <c r="L56" s="18">
        <f t="shared" si="17"/>
        <v>145</v>
      </c>
      <c r="M56" s="18">
        <f t="shared" si="17"/>
        <v>231</v>
      </c>
      <c r="N56" s="14">
        <f t="shared" si="12"/>
        <v>2.6460843373493974</v>
      </c>
      <c r="O56" s="20">
        <f t="shared" si="16"/>
        <v>142.1325301204819</v>
      </c>
      <c r="P56" s="14">
        <f t="shared" si="13"/>
        <v>56.62650602409635</v>
      </c>
      <c r="Q56" s="18">
        <f t="shared" si="14"/>
        <v>7</v>
      </c>
      <c r="R56" s="18">
        <f t="shared" si="15"/>
        <v>0</v>
      </c>
    </row>
    <row r="57" spans="1:18" ht="12.75">
      <c r="A57" s="22">
        <v>32625</v>
      </c>
      <c r="B57" s="1">
        <v>1</v>
      </c>
      <c r="C57" s="1">
        <v>10</v>
      </c>
      <c r="D57"/>
      <c r="E57"/>
      <c r="F57" s="1">
        <v>1</v>
      </c>
      <c r="G57" s="1">
        <v>11</v>
      </c>
      <c r="H57"/>
      <c r="I57"/>
      <c r="J57" s="18">
        <f t="shared" si="10"/>
        <v>11</v>
      </c>
      <c r="K57" s="18">
        <f t="shared" si="11"/>
        <v>12</v>
      </c>
      <c r="L57" s="18">
        <f t="shared" si="17"/>
        <v>156</v>
      </c>
      <c r="M57" s="18">
        <f t="shared" si="17"/>
        <v>243</v>
      </c>
      <c r="N57" s="14">
        <f t="shared" si="12"/>
        <v>8.694277108433734</v>
      </c>
      <c r="O57" s="20">
        <f t="shared" si="16"/>
        <v>150.82680722891564</v>
      </c>
      <c r="P57" s="14">
        <f t="shared" si="13"/>
        <v>60.0903614457831</v>
      </c>
      <c r="Q57" s="18">
        <f t="shared" si="14"/>
        <v>23</v>
      </c>
      <c r="R57" s="18">
        <f t="shared" si="15"/>
        <v>0</v>
      </c>
    </row>
    <row r="58" spans="1:18" ht="12.75">
      <c r="A58" s="22">
        <v>32626</v>
      </c>
      <c r="B58" s="1">
        <v>1</v>
      </c>
      <c r="C58" s="1">
        <v>5</v>
      </c>
      <c r="D58"/>
      <c r="E58"/>
      <c r="F58" s="1">
        <v>3</v>
      </c>
      <c r="G58" s="1">
        <v>13</v>
      </c>
      <c r="H58"/>
      <c r="I58"/>
      <c r="J58" s="18">
        <f t="shared" si="10"/>
        <v>6</v>
      </c>
      <c r="K58" s="18">
        <f t="shared" si="11"/>
        <v>16</v>
      </c>
      <c r="L58" s="18">
        <f t="shared" si="17"/>
        <v>162</v>
      </c>
      <c r="M58" s="18">
        <f t="shared" si="17"/>
        <v>259</v>
      </c>
      <c r="N58" s="14">
        <f t="shared" si="12"/>
        <v>8.316265060240964</v>
      </c>
      <c r="O58" s="20">
        <f t="shared" si="16"/>
        <v>159.1430722891566</v>
      </c>
      <c r="P58" s="14">
        <f t="shared" si="13"/>
        <v>63.403614457831296</v>
      </c>
      <c r="Q58" s="18">
        <f t="shared" si="14"/>
        <v>22</v>
      </c>
      <c r="R58" s="18">
        <f t="shared" si="15"/>
        <v>0</v>
      </c>
    </row>
    <row r="59" spans="1:18" ht="12.75">
      <c r="A59" s="22">
        <v>32627</v>
      </c>
      <c r="B59" s="1">
        <v>3</v>
      </c>
      <c r="C59" s="1">
        <v>10</v>
      </c>
      <c r="D59"/>
      <c r="E59"/>
      <c r="F59" s="1">
        <v>1</v>
      </c>
      <c r="G59" s="1">
        <v>16</v>
      </c>
      <c r="H59"/>
      <c r="I59"/>
      <c r="J59" s="18">
        <f t="shared" si="10"/>
        <v>13</v>
      </c>
      <c r="K59" s="18">
        <f t="shared" si="11"/>
        <v>17</v>
      </c>
      <c r="L59" s="18">
        <f t="shared" si="17"/>
        <v>175</v>
      </c>
      <c r="M59" s="18">
        <f t="shared" si="17"/>
        <v>276</v>
      </c>
      <c r="N59" s="14">
        <f t="shared" si="12"/>
        <v>11.340361445783133</v>
      </c>
      <c r="O59" s="20">
        <f t="shared" si="16"/>
        <v>170.48343373493975</v>
      </c>
      <c r="P59" s="14">
        <f t="shared" si="13"/>
        <v>67.92168674698793</v>
      </c>
      <c r="Q59" s="18">
        <f t="shared" si="14"/>
        <v>30</v>
      </c>
      <c r="R59" s="18">
        <f t="shared" si="15"/>
        <v>0</v>
      </c>
    </row>
    <row r="60" spans="1:18" ht="12.75">
      <c r="A60" s="22">
        <v>32628</v>
      </c>
      <c r="B60" s="1">
        <v>4</v>
      </c>
      <c r="C60" s="1">
        <v>12</v>
      </c>
      <c r="D60" s="1">
        <v>1</v>
      </c>
      <c r="E60"/>
      <c r="F60" s="1">
        <v>1</v>
      </c>
      <c r="G60" s="1">
        <v>23</v>
      </c>
      <c r="H60" s="1">
        <v>2</v>
      </c>
      <c r="I60" s="1">
        <v>2</v>
      </c>
      <c r="J60" s="18">
        <f t="shared" si="10"/>
        <v>15</v>
      </c>
      <c r="K60" s="18">
        <f t="shared" si="11"/>
        <v>20</v>
      </c>
      <c r="L60" s="18">
        <f t="shared" si="17"/>
        <v>190</v>
      </c>
      <c r="M60" s="18">
        <f t="shared" si="17"/>
        <v>296</v>
      </c>
      <c r="N60" s="14">
        <f t="shared" si="12"/>
        <v>13.230421686746988</v>
      </c>
      <c r="O60" s="20">
        <f t="shared" si="16"/>
        <v>183.71385542168673</v>
      </c>
      <c r="P60" s="14">
        <f t="shared" si="13"/>
        <v>73.19277108433732</v>
      </c>
      <c r="Q60" s="18">
        <f t="shared" si="14"/>
        <v>40</v>
      </c>
      <c r="R60" s="18">
        <f t="shared" si="15"/>
        <v>5</v>
      </c>
    </row>
    <row r="61" spans="1:18" ht="12.75">
      <c r="A61" s="22">
        <v>32629</v>
      </c>
      <c r="B61" s="1">
        <v>2</v>
      </c>
      <c r="C61" s="1">
        <v>13</v>
      </c>
      <c r="D61"/>
      <c r="E61" s="1">
        <v>2</v>
      </c>
      <c r="F61" s="1">
        <v>1</v>
      </c>
      <c r="G61" s="1">
        <v>12</v>
      </c>
      <c r="H61"/>
      <c r="I61"/>
      <c r="J61" s="18">
        <f t="shared" si="10"/>
        <v>13</v>
      </c>
      <c r="K61" s="18">
        <f t="shared" si="11"/>
        <v>13</v>
      </c>
      <c r="L61" s="18">
        <f t="shared" si="17"/>
        <v>203</v>
      </c>
      <c r="M61" s="18">
        <f t="shared" si="17"/>
        <v>309</v>
      </c>
      <c r="N61" s="14">
        <f t="shared" si="12"/>
        <v>9.828313253012048</v>
      </c>
      <c r="O61" s="20">
        <f t="shared" si="16"/>
        <v>193.5421686746988</v>
      </c>
      <c r="P61" s="14">
        <f t="shared" si="13"/>
        <v>77.10843373493972</v>
      </c>
      <c r="Q61" s="18">
        <f t="shared" si="14"/>
        <v>28</v>
      </c>
      <c r="R61" s="18">
        <f t="shared" si="15"/>
        <v>2</v>
      </c>
    </row>
    <row r="62" spans="1:18" ht="12.75">
      <c r="A62" s="22">
        <v>32630</v>
      </c>
      <c r="B62" s="1">
        <v>2</v>
      </c>
      <c r="C62" s="1">
        <v>11</v>
      </c>
      <c r="D62" s="1">
        <v>2</v>
      </c>
      <c r="E62"/>
      <c r="F62" s="1">
        <v>1</v>
      </c>
      <c r="G62" s="1">
        <v>22</v>
      </c>
      <c r="H62"/>
      <c r="I62"/>
      <c r="J62" s="18">
        <f t="shared" si="10"/>
        <v>11</v>
      </c>
      <c r="K62" s="18">
        <f t="shared" si="11"/>
        <v>23</v>
      </c>
      <c r="L62" s="18">
        <f t="shared" si="17"/>
        <v>214</v>
      </c>
      <c r="M62" s="18">
        <f t="shared" si="17"/>
        <v>332</v>
      </c>
      <c r="N62" s="14">
        <f t="shared" si="12"/>
        <v>12.852409638554215</v>
      </c>
      <c r="O62" s="20">
        <f t="shared" si="16"/>
        <v>206.394578313253</v>
      </c>
      <c r="P62" s="14">
        <f t="shared" si="13"/>
        <v>82.22891566265058</v>
      </c>
      <c r="Q62" s="18">
        <f t="shared" si="14"/>
        <v>36</v>
      </c>
      <c r="R62" s="18">
        <f t="shared" si="15"/>
        <v>2</v>
      </c>
    </row>
    <row r="63" spans="1:18" ht="12.75">
      <c r="A63" s="22">
        <v>32631</v>
      </c>
      <c r="B63" s="1">
        <v>2</v>
      </c>
      <c r="C63" s="1">
        <v>5</v>
      </c>
      <c r="D63" s="1">
        <v>2</v>
      </c>
      <c r="E63" s="1">
        <v>2</v>
      </c>
      <c r="F63" s="1">
        <v>2</v>
      </c>
      <c r="G63" s="1">
        <v>6</v>
      </c>
      <c r="H63"/>
      <c r="I63" s="1">
        <v>2</v>
      </c>
      <c r="J63" s="18">
        <f t="shared" si="10"/>
        <v>3</v>
      </c>
      <c r="K63" s="18">
        <f t="shared" si="11"/>
        <v>6</v>
      </c>
      <c r="L63" s="18">
        <f t="shared" si="17"/>
        <v>217</v>
      </c>
      <c r="M63" s="18">
        <f t="shared" si="17"/>
        <v>338</v>
      </c>
      <c r="N63" s="14">
        <f t="shared" si="12"/>
        <v>3.4021084337349397</v>
      </c>
      <c r="O63" s="20">
        <f t="shared" si="16"/>
        <v>209.79668674698794</v>
      </c>
      <c r="P63" s="14">
        <f t="shared" si="13"/>
        <v>83.58433734939756</v>
      </c>
      <c r="Q63" s="18">
        <f t="shared" si="14"/>
        <v>15</v>
      </c>
      <c r="R63" s="18">
        <f t="shared" si="15"/>
        <v>6</v>
      </c>
    </row>
    <row r="64" spans="1:18" ht="12.75">
      <c r="A64" s="22">
        <v>32632</v>
      </c>
      <c r="B64" s="1">
        <v>1</v>
      </c>
      <c r="C64" s="1">
        <v>3</v>
      </c>
      <c r="D64" s="1">
        <v>1</v>
      </c>
      <c r="E64"/>
      <c r="F64"/>
      <c r="G64" s="1">
        <v>4</v>
      </c>
      <c r="H64"/>
      <c r="I64"/>
      <c r="J64" s="18">
        <f t="shared" si="10"/>
        <v>3</v>
      </c>
      <c r="K64" s="18">
        <f t="shared" si="11"/>
        <v>4</v>
      </c>
      <c r="L64" s="18">
        <f t="shared" si="17"/>
        <v>220</v>
      </c>
      <c r="M64" s="18">
        <f t="shared" si="17"/>
        <v>342</v>
      </c>
      <c r="N64" s="14">
        <f t="shared" si="12"/>
        <v>2.6460843373493974</v>
      </c>
      <c r="O64" s="20">
        <f t="shared" si="16"/>
        <v>212.44277108433735</v>
      </c>
      <c r="P64" s="14">
        <f t="shared" si="13"/>
        <v>84.63855421686745</v>
      </c>
      <c r="Q64" s="18">
        <f t="shared" si="14"/>
        <v>8</v>
      </c>
      <c r="R64" s="18">
        <f t="shared" si="15"/>
        <v>1</v>
      </c>
    </row>
    <row r="65" spans="1:18" ht="12.75">
      <c r="A65" s="22">
        <v>32633</v>
      </c>
      <c r="B65"/>
      <c r="C65" s="1">
        <v>1</v>
      </c>
      <c r="D65"/>
      <c r="E65"/>
      <c r="F65" s="1">
        <v>1</v>
      </c>
      <c r="G65" s="1">
        <v>2</v>
      </c>
      <c r="H65"/>
      <c r="I65"/>
      <c r="J65" s="18">
        <f t="shared" si="10"/>
        <v>1</v>
      </c>
      <c r="K65" s="18">
        <f t="shared" si="11"/>
        <v>3</v>
      </c>
      <c r="L65" s="18">
        <f aca="true" t="shared" si="18" ref="L65:M84">L64+J65</f>
        <v>221</v>
      </c>
      <c r="M65" s="18">
        <f t="shared" si="18"/>
        <v>345</v>
      </c>
      <c r="N65" s="14">
        <f t="shared" si="12"/>
        <v>1.5120481927710843</v>
      </c>
      <c r="O65" s="20">
        <f t="shared" si="16"/>
        <v>213.95481927710844</v>
      </c>
      <c r="P65" s="14">
        <f t="shared" si="13"/>
        <v>85.24096385542165</v>
      </c>
      <c r="Q65" s="18">
        <f t="shared" si="14"/>
        <v>4</v>
      </c>
      <c r="R65" s="18">
        <f t="shared" si="15"/>
        <v>0</v>
      </c>
    </row>
    <row r="66" spans="1:18" ht="12.75">
      <c r="A66" s="22">
        <v>32634</v>
      </c>
      <c r="B66"/>
      <c r="C66" s="1">
        <v>1</v>
      </c>
      <c r="D66"/>
      <c r="E66"/>
      <c r="F66" s="1">
        <v>1</v>
      </c>
      <c r="G66" s="1">
        <v>4</v>
      </c>
      <c r="H66"/>
      <c r="I66" s="1">
        <v>1</v>
      </c>
      <c r="J66" s="18">
        <f t="shared" si="10"/>
        <v>1</v>
      </c>
      <c r="K66" s="18">
        <f t="shared" si="11"/>
        <v>4</v>
      </c>
      <c r="L66" s="18">
        <f t="shared" si="18"/>
        <v>222</v>
      </c>
      <c r="M66" s="18">
        <f t="shared" si="18"/>
        <v>349</v>
      </c>
      <c r="N66" s="14">
        <f t="shared" si="12"/>
        <v>1.8900602409638554</v>
      </c>
      <c r="O66" s="20">
        <f t="shared" si="16"/>
        <v>215.8448795180723</v>
      </c>
      <c r="P66" s="14">
        <f t="shared" si="13"/>
        <v>85.99397590361444</v>
      </c>
      <c r="Q66" s="18">
        <f t="shared" si="14"/>
        <v>6</v>
      </c>
      <c r="R66" s="18">
        <f t="shared" si="15"/>
        <v>1</v>
      </c>
    </row>
    <row r="67" spans="1:19" ht="12.75">
      <c r="A67" s="22">
        <v>32635</v>
      </c>
      <c r="B67"/>
      <c r="C67" s="1">
        <v>7</v>
      </c>
      <c r="D67" s="1">
        <v>1</v>
      </c>
      <c r="E67" s="1">
        <v>1</v>
      </c>
      <c r="F67" s="1">
        <v>3</v>
      </c>
      <c r="G67" s="1">
        <v>11</v>
      </c>
      <c r="H67" s="1">
        <v>1</v>
      </c>
      <c r="I67"/>
      <c r="J67" s="18">
        <f t="shared" si="10"/>
        <v>5</v>
      </c>
      <c r="K67" s="18">
        <f t="shared" si="11"/>
        <v>13</v>
      </c>
      <c r="L67" s="18">
        <f t="shared" si="18"/>
        <v>227</v>
      </c>
      <c r="M67" s="18">
        <f t="shared" si="18"/>
        <v>362</v>
      </c>
      <c r="N67" s="14">
        <f t="shared" si="12"/>
        <v>6.804216867469879</v>
      </c>
      <c r="O67" s="20">
        <f t="shared" si="16"/>
        <v>222.64909638554218</v>
      </c>
      <c r="P67" s="14">
        <f t="shared" si="13"/>
        <v>88.70481927710841</v>
      </c>
      <c r="Q67" s="18">
        <f t="shared" si="14"/>
        <v>21</v>
      </c>
      <c r="R67" s="18">
        <f t="shared" si="15"/>
        <v>3</v>
      </c>
      <c r="S67" s="17"/>
    </row>
    <row r="68" spans="1:18" ht="12.75">
      <c r="A68" s="22">
        <v>32636</v>
      </c>
      <c r="B68"/>
      <c r="C68" s="1">
        <v>2</v>
      </c>
      <c r="D68" s="1">
        <v>1</v>
      </c>
      <c r="E68"/>
      <c r="F68" s="1">
        <v>1</v>
      </c>
      <c r="G68" s="1">
        <v>2</v>
      </c>
      <c r="H68"/>
      <c r="I68"/>
      <c r="J68" s="18">
        <f aca="true" t="shared" si="19" ref="J68:J94">+B68+C68-D68-E68</f>
        <v>1</v>
      </c>
      <c r="K68" s="18">
        <f aca="true" t="shared" si="20" ref="K68:K94">+F68+G68-H68-I68</f>
        <v>3</v>
      </c>
      <c r="L68" s="18">
        <f t="shared" si="18"/>
        <v>228</v>
      </c>
      <c r="M68" s="18">
        <f t="shared" si="18"/>
        <v>365</v>
      </c>
      <c r="N68" s="14">
        <f aca="true" t="shared" si="21" ref="N68:N94">(+J68+K68)*($J$96/($J$96+$K$96))</f>
        <v>1.5120481927710843</v>
      </c>
      <c r="O68" s="20">
        <f t="shared" si="16"/>
        <v>224.16114457831327</v>
      </c>
      <c r="P68" s="14">
        <f aca="true" t="shared" si="22" ref="P68:P94">O68*100/$N$96</f>
        <v>89.30722891566262</v>
      </c>
      <c r="Q68" s="18">
        <f aca="true" t="shared" si="23" ref="Q68:Q94">+B68+C68+F68+G68</f>
        <v>5</v>
      </c>
      <c r="R68" s="18">
        <f aca="true" t="shared" si="24" ref="R68:R94">D68+E68+H68+I68</f>
        <v>1</v>
      </c>
    </row>
    <row r="69" spans="1:18" ht="12.75">
      <c r="A69" s="22">
        <v>32637</v>
      </c>
      <c r="B69"/>
      <c r="C69"/>
      <c r="D69"/>
      <c r="E69"/>
      <c r="F69"/>
      <c r="G69" s="1">
        <v>1</v>
      </c>
      <c r="H69"/>
      <c r="I69"/>
      <c r="J69" s="18">
        <f t="shared" si="19"/>
        <v>0</v>
      </c>
      <c r="K69" s="18">
        <f t="shared" si="20"/>
        <v>1</v>
      </c>
      <c r="L69" s="18">
        <f t="shared" si="18"/>
        <v>228</v>
      </c>
      <c r="M69" s="18">
        <f t="shared" si="18"/>
        <v>366</v>
      </c>
      <c r="N69" s="14">
        <f t="shared" si="21"/>
        <v>0.37801204819277107</v>
      </c>
      <c r="O69" s="20">
        <f aca="true" t="shared" si="25" ref="O69:O94">O68+N69</f>
        <v>224.53915662650604</v>
      </c>
      <c r="P69" s="14">
        <f t="shared" si="22"/>
        <v>89.45783132530119</v>
      </c>
      <c r="Q69" s="18">
        <f t="shared" si="23"/>
        <v>1</v>
      </c>
      <c r="R69" s="18">
        <f t="shared" si="24"/>
        <v>0</v>
      </c>
    </row>
    <row r="70" spans="1:18" ht="12.75">
      <c r="A70" s="22">
        <v>32638</v>
      </c>
      <c r="B70"/>
      <c r="C70"/>
      <c r="D70"/>
      <c r="E70"/>
      <c r="F70"/>
      <c r="G70" s="1">
        <v>2</v>
      </c>
      <c r="H70"/>
      <c r="I70" s="1">
        <v>1</v>
      </c>
      <c r="J70" s="18">
        <f t="shared" si="19"/>
        <v>0</v>
      </c>
      <c r="K70" s="18">
        <f t="shared" si="20"/>
        <v>1</v>
      </c>
      <c r="L70" s="18">
        <f t="shared" si="18"/>
        <v>228</v>
      </c>
      <c r="M70" s="18">
        <f t="shared" si="18"/>
        <v>367</v>
      </c>
      <c r="N70" s="14">
        <f t="shared" si="21"/>
        <v>0.37801204819277107</v>
      </c>
      <c r="O70" s="20">
        <f t="shared" si="25"/>
        <v>224.91716867469881</v>
      </c>
      <c r="P70" s="14">
        <f t="shared" si="22"/>
        <v>89.60843373493974</v>
      </c>
      <c r="Q70" s="18">
        <f t="shared" si="23"/>
        <v>2</v>
      </c>
      <c r="R70" s="18">
        <f t="shared" si="24"/>
        <v>1</v>
      </c>
    </row>
    <row r="71" spans="1:18" ht="12.75">
      <c r="A71" s="22">
        <v>32639</v>
      </c>
      <c r="B71"/>
      <c r="C71" s="1">
        <v>5</v>
      </c>
      <c r="D71"/>
      <c r="E71"/>
      <c r="F71" s="1">
        <v>1</v>
      </c>
      <c r="G71" s="1">
        <v>4</v>
      </c>
      <c r="H71"/>
      <c r="I71"/>
      <c r="J71" s="18">
        <f t="shared" si="19"/>
        <v>5</v>
      </c>
      <c r="K71" s="18">
        <f t="shared" si="20"/>
        <v>5</v>
      </c>
      <c r="L71" s="18">
        <f t="shared" si="18"/>
        <v>233</v>
      </c>
      <c r="M71" s="18">
        <f t="shared" si="18"/>
        <v>372</v>
      </c>
      <c r="N71" s="14">
        <f t="shared" si="21"/>
        <v>3.7801204819277108</v>
      </c>
      <c r="O71" s="20">
        <f t="shared" si="25"/>
        <v>228.69728915662654</v>
      </c>
      <c r="P71" s="14">
        <f t="shared" si="22"/>
        <v>91.11445783132528</v>
      </c>
      <c r="Q71" s="18">
        <f t="shared" si="23"/>
        <v>10</v>
      </c>
      <c r="R71" s="18">
        <f t="shared" si="24"/>
        <v>0</v>
      </c>
    </row>
    <row r="72" spans="1:18" ht="12.75">
      <c r="A72" s="22">
        <v>32640</v>
      </c>
      <c r="B72" s="1">
        <v>1</v>
      </c>
      <c r="C72" s="1">
        <v>11</v>
      </c>
      <c r="D72"/>
      <c r="E72"/>
      <c r="F72"/>
      <c r="G72" s="1">
        <v>10</v>
      </c>
      <c r="H72"/>
      <c r="I72" s="1">
        <v>1</v>
      </c>
      <c r="J72" s="18">
        <f t="shared" si="19"/>
        <v>12</v>
      </c>
      <c r="K72" s="18">
        <f t="shared" si="20"/>
        <v>9</v>
      </c>
      <c r="L72" s="18">
        <f t="shared" si="18"/>
        <v>245</v>
      </c>
      <c r="M72" s="18">
        <f t="shared" si="18"/>
        <v>381</v>
      </c>
      <c r="N72" s="14">
        <f t="shared" si="21"/>
        <v>7.938253012048192</v>
      </c>
      <c r="O72" s="20">
        <f t="shared" si="25"/>
        <v>236.63554216867473</v>
      </c>
      <c r="P72" s="14">
        <f t="shared" si="22"/>
        <v>94.27710843373492</v>
      </c>
      <c r="Q72" s="18">
        <f t="shared" si="23"/>
        <v>22</v>
      </c>
      <c r="R72" s="18">
        <f t="shared" si="24"/>
        <v>1</v>
      </c>
    </row>
    <row r="73" spans="1:18" ht="12.75">
      <c r="A73" s="22">
        <v>32641</v>
      </c>
      <c r="B73"/>
      <c r="C73" s="1">
        <v>2</v>
      </c>
      <c r="D73"/>
      <c r="E73"/>
      <c r="F73"/>
      <c r="G73" s="1">
        <v>1</v>
      </c>
      <c r="H73"/>
      <c r="I73"/>
      <c r="J73" s="18">
        <f t="shared" si="19"/>
        <v>2</v>
      </c>
      <c r="K73" s="18">
        <f t="shared" si="20"/>
        <v>1</v>
      </c>
      <c r="L73" s="18">
        <f t="shared" si="18"/>
        <v>247</v>
      </c>
      <c r="M73" s="18">
        <f t="shared" si="18"/>
        <v>382</v>
      </c>
      <c r="N73" s="14">
        <f t="shared" si="21"/>
        <v>1.1340361445783131</v>
      </c>
      <c r="O73" s="20">
        <f t="shared" si="25"/>
        <v>237.76957831325305</v>
      </c>
      <c r="P73" s="14">
        <f t="shared" si="22"/>
        <v>94.72891566265058</v>
      </c>
      <c r="Q73" s="18">
        <f t="shared" si="23"/>
        <v>3</v>
      </c>
      <c r="R73" s="18">
        <f t="shared" si="24"/>
        <v>0</v>
      </c>
    </row>
    <row r="74" spans="1:18" ht="12.75">
      <c r="A74" s="22">
        <v>32642</v>
      </c>
      <c r="B74"/>
      <c r="C74" s="1">
        <v>3</v>
      </c>
      <c r="D74"/>
      <c r="E74"/>
      <c r="F74" s="1">
        <v>3</v>
      </c>
      <c r="G74" s="1">
        <v>4</v>
      </c>
      <c r="H74"/>
      <c r="I74"/>
      <c r="J74" s="18">
        <f t="shared" si="19"/>
        <v>3</v>
      </c>
      <c r="K74" s="18">
        <f t="shared" si="20"/>
        <v>7</v>
      </c>
      <c r="L74" s="18">
        <f t="shared" si="18"/>
        <v>250</v>
      </c>
      <c r="M74" s="18">
        <f t="shared" si="18"/>
        <v>389</v>
      </c>
      <c r="N74" s="14">
        <f t="shared" si="21"/>
        <v>3.7801204819277108</v>
      </c>
      <c r="O74" s="20">
        <f t="shared" si="25"/>
        <v>241.54969879518077</v>
      </c>
      <c r="P74" s="14">
        <f t="shared" si="22"/>
        <v>96.23493975903614</v>
      </c>
      <c r="Q74" s="18">
        <f t="shared" si="23"/>
        <v>10</v>
      </c>
      <c r="R74" s="18">
        <f t="shared" si="24"/>
        <v>0</v>
      </c>
    </row>
    <row r="75" spans="1:18" ht="12.75">
      <c r="A75" s="22">
        <v>32643</v>
      </c>
      <c r="B75" s="1">
        <v>2</v>
      </c>
      <c r="C75" s="1">
        <v>1</v>
      </c>
      <c r="D75" s="1">
        <v>1</v>
      </c>
      <c r="E75"/>
      <c r="F75" s="1">
        <v>2</v>
      </c>
      <c r="G75" s="1">
        <v>2</v>
      </c>
      <c r="H75"/>
      <c r="I75" s="1">
        <v>1</v>
      </c>
      <c r="J75" s="18">
        <f t="shared" si="19"/>
        <v>2</v>
      </c>
      <c r="K75" s="18">
        <f t="shared" si="20"/>
        <v>3</v>
      </c>
      <c r="L75" s="18">
        <f t="shared" si="18"/>
        <v>252</v>
      </c>
      <c r="M75" s="18">
        <f t="shared" si="18"/>
        <v>392</v>
      </c>
      <c r="N75" s="14">
        <f t="shared" si="21"/>
        <v>1.8900602409638554</v>
      </c>
      <c r="O75" s="20">
        <f t="shared" si="25"/>
        <v>243.43975903614464</v>
      </c>
      <c r="P75" s="14">
        <f t="shared" si="22"/>
        <v>96.98795180722891</v>
      </c>
      <c r="Q75" s="18">
        <f t="shared" si="23"/>
        <v>7</v>
      </c>
      <c r="R75" s="18">
        <f t="shared" si="24"/>
        <v>2</v>
      </c>
    </row>
    <row r="76" spans="1:18" ht="12.75">
      <c r="A76" s="22">
        <v>32644</v>
      </c>
      <c r="B76"/>
      <c r="C76" s="1">
        <v>1</v>
      </c>
      <c r="D76"/>
      <c r="E76" s="1">
        <v>2</v>
      </c>
      <c r="F76" s="1">
        <v>1</v>
      </c>
      <c r="G76" s="1">
        <v>1</v>
      </c>
      <c r="H76" s="1">
        <v>1</v>
      </c>
      <c r="I76"/>
      <c r="J76" s="18">
        <f t="shared" si="19"/>
        <v>-1</v>
      </c>
      <c r="K76" s="18">
        <f t="shared" si="20"/>
        <v>1</v>
      </c>
      <c r="L76" s="18">
        <f t="shared" si="18"/>
        <v>251</v>
      </c>
      <c r="M76" s="18">
        <f t="shared" si="18"/>
        <v>393</v>
      </c>
      <c r="N76" s="14">
        <f t="shared" si="21"/>
        <v>0</v>
      </c>
      <c r="O76" s="20">
        <f t="shared" si="25"/>
        <v>243.43975903614464</v>
      </c>
      <c r="P76" s="14">
        <f t="shared" si="22"/>
        <v>96.98795180722891</v>
      </c>
      <c r="Q76" s="18">
        <f t="shared" si="23"/>
        <v>3</v>
      </c>
      <c r="R76" s="18">
        <f t="shared" si="24"/>
        <v>3</v>
      </c>
    </row>
    <row r="77" spans="1:18" ht="12.75">
      <c r="A77" s="22">
        <v>32645</v>
      </c>
      <c r="B77"/>
      <c r="C77" s="1">
        <v>1</v>
      </c>
      <c r="D77" s="1">
        <v>1</v>
      </c>
      <c r="E77" s="1">
        <v>1</v>
      </c>
      <c r="F77"/>
      <c r="G77" s="1">
        <v>4</v>
      </c>
      <c r="H77"/>
      <c r="I77"/>
      <c r="J77" s="18">
        <f t="shared" si="19"/>
        <v>-1</v>
      </c>
      <c r="K77" s="18">
        <f t="shared" si="20"/>
        <v>4</v>
      </c>
      <c r="L77" s="18">
        <f t="shared" si="18"/>
        <v>250</v>
      </c>
      <c r="M77" s="18">
        <f t="shared" si="18"/>
        <v>397</v>
      </c>
      <c r="N77" s="14">
        <f t="shared" si="21"/>
        <v>1.1340361445783131</v>
      </c>
      <c r="O77" s="20">
        <f t="shared" si="25"/>
        <v>244.57379518072295</v>
      </c>
      <c r="P77" s="14">
        <f t="shared" si="22"/>
        <v>97.43975903614457</v>
      </c>
      <c r="Q77" s="18">
        <f t="shared" si="23"/>
        <v>5</v>
      </c>
      <c r="R77" s="18">
        <f t="shared" si="24"/>
        <v>2</v>
      </c>
    </row>
    <row r="78" spans="1:18" ht="12.75">
      <c r="A78" s="22">
        <v>32646</v>
      </c>
      <c r="B78"/>
      <c r="C78" s="1">
        <v>1</v>
      </c>
      <c r="D78"/>
      <c r="E78"/>
      <c r="F78" s="1">
        <v>1</v>
      </c>
      <c r="G78" s="1">
        <v>1</v>
      </c>
      <c r="H78"/>
      <c r="I78" s="1">
        <v>1</v>
      </c>
      <c r="J78" s="18">
        <f t="shared" si="19"/>
        <v>1</v>
      </c>
      <c r="K78" s="18">
        <f t="shared" si="20"/>
        <v>1</v>
      </c>
      <c r="L78" s="18">
        <f t="shared" si="18"/>
        <v>251</v>
      </c>
      <c r="M78" s="18">
        <f t="shared" si="18"/>
        <v>398</v>
      </c>
      <c r="N78" s="14">
        <f t="shared" si="21"/>
        <v>0.7560240963855421</v>
      </c>
      <c r="O78" s="20">
        <f t="shared" si="25"/>
        <v>245.3298192771085</v>
      </c>
      <c r="P78" s="14">
        <f t="shared" si="22"/>
        <v>97.74096385542168</v>
      </c>
      <c r="Q78" s="18">
        <f t="shared" si="23"/>
        <v>3</v>
      </c>
      <c r="R78" s="18">
        <f t="shared" si="24"/>
        <v>1</v>
      </c>
    </row>
    <row r="79" spans="1:18" ht="12.75">
      <c r="A79" s="22">
        <v>32647</v>
      </c>
      <c r="B79"/>
      <c r="C79" s="1">
        <v>1</v>
      </c>
      <c r="D79"/>
      <c r="E79"/>
      <c r="F79"/>
      <c r="G79" s="1">
        <v>2</v>
      </c>
      <c r="H79"/>
      <c r="I79" s="1">
        <v>1</v>
      </c>
      <c r="J79" s="18">
        <f t="shared" si="19"/>
        <v>1</v>
      </c>
      <c r="K79" s="18">
        <f t="shared" si="20"/>
        <v>1</v>
      </c>
      <c r="L79" s="18">
        <f t="shared" si="18"/>
        <v>252</v>
      </c>
      <c r="M79" s="18">
        <f t="shared" si="18"/>
        <v>399</v>
      </c>
      <c r="N79" s="14">
        <f t="shared" si="21"/>
        <v>0.7560240963855421</v>
      </c>
      <c r="O79" s="20">
        <f t="shared" si="25"/>
        <v>246.08584337349404</v>
      </c>
      <c r="P79" s="14">
        <f t="shared" si="22"/>
        <v>98.04216867469879</v>
      </c>
      <c r="Q79" s="18">
        <f t="shared" si="23"/>
        <v>3</v>
      </c>
      <c r="R79" s="18">
        <f t="shared" si="24"/>
        <v>1</v>
      </c>
    </row>
    <row r="80" spans="1:18" ht="12.75">
      <c r="A80" s="22">
        <v>32648</v>
      </c>
      <c r="B80"/>
      <c r="C80" s="1">
        <v>3</v>
      </c>
      <c r="D80"/>
      <c r="E80"/>
      <c r="F80" s="1">
        <v>2</v>
      </c>
      <c r="G80" s="1">
        <v>3</v>
      </c>
      <c r="H80" s="1">
        <v>1</v>
      </c>
      <c r="I80" s="1">
        <v>2</v>
      </c>
      <c r="J80" s="18">
        <f t="shared" si="19"/>
        <v>3</v>
      </c>
      <c r="K80" s="18">
        <f t="shared" si="20"/>
        <v>2</v>
      </c>
      <c r="L80" s="18">
        <f t="shared" si="18"/>
        <v>255</v>
      </c>
      <c r="M80" s="18">
        <f t="shared" si="18"/>
        <v>401</v>
      </c>
      <c r="N80" s="14">
        <f t="shared" si="21"/>
        <v>1.8900602409638554</v>
      </c>
      <c r="O80" s="20">
        <f t="shared" si="25"/>
        <v>247.9759036144579</v>
      </c>
      <c r="P80" s="14">
        <f t="shared" si="22"/>
        <v>98.79518072289156</v>
      </c>
      <c r="Q80" s="18">
        <f t="shared" si="23"/>
        <v>8</v>
      </c>
      <c r="R80" s="18">
        <f t="shared" si="24"/>
        <v>3</v>
      </c>
    </row>
    <row r="81" spans="1:19" ht="12.75">
      <c r="A81" s="22">
        <v>32649</v>
      </c>
      <c r="B81"/>
      <c r="C81"/>
      <c r="D81"/>
      <c r="E81"/>
      <c r="F81"/>
      <c r="G81" s="1">
        <v>1</v>
      </c>
      <c r="H81" s="1">
        <v>1</v>
      </c>
      <c r="I81"/>
      <c r="J81" s="18">
        <f t="shared" si="19"/>
        <v>0</v>
      </c>
      <c r="K81" s="18">
        <f t="shared" si="20"/>
        <v>0</v>
      </c>
      <c r="L81" s="18">
        <f t="shared" si="18"/>
        <v>255</v>
      </c>
      <c r="M81" s="18">
        <f t="shared" si="18"/>
        <v>401</v>
      </c>
      <c r="N81" s="14">
        <f t="shared" si="21"/>
        <v>0</v>
      </c>
      <c r="O81" s="20">
        <f t="shared" si="25"/>
        <v>247.9759036144579</v>
      </c>
      <c r="P81" s="14">
        <f t="shared" si="22"/>
        <v>98.79518072289156</v>
      </c>
      <c r="Q81" s="18">
        <f t="shared" si="23"/>
        <v>1</v>
      </c>
      <c r="R81" s="18">
        <f t="shared" si="24"/>
        <v>1</v>
      </c>
      <c r="S81" s="17"/>
    </row>
    <row r="82" spans="1:18" ht="12.75">
      <c r="A82" s="22">
        <v>32650</v>
      </c>
      <c r="B82"/>
      <c r="C82" s="1">
        <v>1</v>
      </c>
      <c r="D82"/>
      <c r="E82" s="1">
        <v>1</v>
      </c>
      <c r="F82"/>
      <c r="G82" s="1">
        <v>2</v>
      </c>
      <c r="H82"/>
      <c r="I82"/>
      <c r="J82" s="18">
        <f t="shared" si="19"/>
        <v>0</v>
      </c>
      <c r="K82" s="18">
        <f t="shared" si="20"/>
        <v>2</v>
      </c>
      <c r="L82" s="18">
        <f t="shared" si="18"/>
        <v>255</v>
      </c>
      <c r="M82" s="18">
        <f t="shared" si="18"/>
        <v>403</v>
      </c>
      <c r="N82" s="14">
        <f t="shared" si="21"/>
        <v>0.7560240963855421</v>
      </c>
      <c r="O82" s="20">
        <f t="shared" si="25"/>
        <v>248.73192771084345</v>
      </c>
      <c r="P82" s="14">
        <f t="shared" si="22"/>
        <v>99.09638554216868</v>
      </c>
      <c r="Q82" s="18">
        <f t="shared" si="23"/>
        <v>3</v>
      </c>
      <c r="R82" s="18">
        <f t="shared" si="24"/>
        <v>1</v>
      </c>
    </row>
    <row r="83" spans="1:18" ht="12.75">
      <c r="A83" s="22">
        <v>32651</v>
      </c>
      <c r="B83"/>
      <c r="C83"/>
      <c r="D83"/>
      <c r="E83" s="1">
        <v>1</v>
      </c>
      <c r="F83" s="1">
        <v>2</v>
      </c>
      <c r="G83" s="1">
        <v>6</v>
      </c>
      <c r="H83"/>
      <c r="I83" s="1">
        <v>5</v>
      </c>
      <c r="J83" s="18">
        <f t="shared" si="19"/>
        <v>-1</v>
      </c>
      <c r="K83" s="18">
        <f t="shared" si="20"/>
        <v>3</v>
      </c>
      <c r="L83" s="18">
        <f t="shared" si="18"/>
        <v>254</v>
      </c>
      <c r="M83" s="18">
        <f t="shared" si="18"/>
        <v>406</v>
      </c>
      <c r="N83" s="14">
        <f t="shared" si="21"/>
        <v>0.7560240963855421</v>
      </c>
      <c r="O83" s="20">
        <f t="shared" si="25"/>
        <v>249.487951807229</v>
      </c>
      <c r="P83" s="14">
        <f t="shared" si="22"/>
        <v>99.39759036144578</v>
      </c>
      <c r="Q83" s="18">
        <f t="shared" si="23"/>
        <v>8</v>
      </c>
      <c r="R83" s="18">
        <f t="shared" si="24"/>
        <v>6</v>
      </c>
    </row>
    <row r="84" spans="1:18" ht="12.75">
      <c r="A84" s="22">
        <v>32652</v>
      </c>
      <c r="B84"/>
      <c r="C84"/>
      <c r="D84"/>
      <c r="E84"/>
      <c r="F84" s="1">
        <v>2</v>
      </c>
      <c r="G84"/>
      <c r="H84" s="1">
        <v>1</v>
      </c>
      <c r="I84"/>
      <c r="J84" s="18">
        <f t="shared" si="19"/>
        <v>0</v>
      </c>
      <c r="K84" s="18">
        <f t="shared" si="20"/>
        <v>1</v>
      </c>
      <c r="L84" s="18">
        <f t="shared" si="18"/>
        <v>254</v>
      </c>
      <c r="M84" s="18">
        <f t="shared" si="18"/>
        <v>407</v>
      </c>
      <c r="N84" s="14">
        <f t="shared" si="21"/>
        <v>0.37801204819277107</v>
      </c>
      <c r="O84" s="20">
        <f t="shared" si="25"/>
        <v>249.86596385542177</v>
      </c>
      <c r="P84" s="14">
        <f t="shared" si="22"/>
        <v>99.54819277108433</v>
      </c>
      <c r="Q84" s="18">
        <f t="shared" si="23"/>
        <v>2</v>
      </c>
      <c r="R84" s="18">
        <f t="shared" si="24"/>
        <v>1</v>
      </c>
    </row>
    <row r="85" spans="1:18" ht="12.75">
      <c r="A85" s="22">
        <v>32653</v>
      </c>
      <c r="B85"/>
      <c r="C85"/>
      <c r="D85"/>
      <c r="E85"/>
      <c r="F85"/>
      <c r="G85" s="1">
        <v>2</v>
      </c>
      <c r="H85"/>
      <c r="I85"/>
      <c r="J85" s="18">
        <f t="shared" si="19"/>
        <v>0</v>
      </c>
      <c r="K85" s="18">
        <f t="shared" si="20"/>
        <v>2</v>
      </c>
      <c r="L85" s="18">
        <f aca="true" t="shared" si="26" ref="L85:M94">L84+J85</f>
        <v>254</v>
      </c>
      <c r="M85" s="18">
        <f t="shared" si="26"/>
        <v>409</v>
      </c>
      <c r="N85" s="14">
        <f t="shared" si="21"/>
        <v>0.7560240963855421</v>
      </c>
      <c r="O85" s="20">
        <f t="shared" si="25"/>
        <v>250.6219879518073</v>
      </c>
      <c r="P85" s="14">
        <f t="shared" si="22"/>
        <v>99.84939759036145</v>
      </c>
      <c r="Q85" s="18">
        <f t="shared" si="23"/>
        <v>2</v>
      </c>
      <c r="R85" s="18">
        <f t="shared" si="24"/>
        <v>0</v>
      </c>
    </row>
    <row r="86" spans="1:18" ht="12.75">
      <c r="A86" s="22">
        <v>32654</v>
      </c>
      <c r="B86"/>
      <c r="C86" s="1">
        <v>1</v>
      </c>
      <c r="D86"/>
      <c r="E86"/>
      <c r="F86" s="1">
        <v>1</v>
      </c>
      <c r="G86"/>
      <c r="H86"/>
      <c r="I86"/>
      <c r="J86" s="18">
        <f t="shared" si="19"/>
        <v>1</v>
      </c>
      <c r="K86" s="18">
        <f t="shared" si="20"/>
        <v>1</v>
      </c>
      <c r="L86" s="18">
        <f t="shared" si="26"/>
        <v>255</v>
      </c>
      <c r="M86" s="18">
        <f t="shared" si="26"/>
        <v>410</v>
      </c>
      <c r="N86" s="14">
        <f t="shared" si="21"/>
        <v>0.7560240963855421</v>
      </c>
      <c r="O86" s="20">
        <f t="shared" si="25"/>
        <v>251.37801204819286</v>
      </c>
      <c r="P86" s="14">
        <f t="shared" si="22"/>
        <v>100.15060240963857</v>
      </c>
      <c r="Q86" s="18">
        <f t="shared" si="23"/>
        <v>2</v>
      </c>
      <c r="R86" s="18">
        <f t="shared" si="24"/>
        <v>0</v>
      </c>
    </row>
    <row r="87" spans="1:18" ht="12.75">
      <c r="A87" s="22">
        <v>32655</v>
      </c>
      <c r="B87"/>
      <c r="C87" s="1">
        <v>1</v>
      </c>
      <c r="D87" s="1">
        <v>2</v>
      </c>
      <c r="E87"/>
      <c r="F87"/>
      <c r="G87"/>
      <c r="H87"/>
      <c r="I87"/>
      <c r="J87" s="18">
        <f t="shared" si="19"/>
        <v>-1</v>
      </c>
      <c r="K87" s="18">
        <f t="shared" si="20"/>
        <v>0</v>
      </c>
      <c r="L87" s="18">
        <f t="shared" si="26"/>
        <v>254</v>
      </c>
      <c r="M87" s="18">
        <f t="shared" si="26"/>
        <v>410</v>
      </c>
      <c r="N87" s="14">
        <f t="shared" si="21"/>
        <v>-0.37801204819277107</v>
      </c>
      <c r="O87" s="20">
        <f t="shared" si="25"/>
        <v>251.00000000000009</v>
      </c>
      <c r="P87" s="14">
        <f t="shared" si="22"/>
        <v>100</v>
      </c>
      <c r="Q87" s="18">
        <f t="shared" si="23"/>
        <v>1</v>
      </c>
      <c r="R87" s="18">
        <f t="shared" si="24"/>
        <v>2</v>
      </c>
    </row>
    <row r="88" spans="1:18" ht="12.75">
      <c r="A88" s="22">
        <v>32656</v>
      </c>
      <c r="B88"/>
      <c r="C88" s="1">
        <v>1</v>
      </c>
      <c r="D88"/>
      <c r="E88" s="1">
        <v>1</v>
      </c>
      <c r="F88" s="1">
        <v>1</v>
      </c>
      <c r="G88" s="1">
        <v>1</v>
      </c>
      <c r="H88" s="1">
        <v>1</v>
      </c>
      <c r="I88"/>
      <c r="J88" s="18">
        <f t="shared" si="19"/>
        <v>0</v>
      </c>
      <c r="K88" s="18">
        <f t="shared" si="20"/>
        <v>1</v>
      </c>
      <c r="L88" s="18">
        <f t="shared" si="26"/>
        <v>254</v>
      </c>
      <c r="M88" s="18">
        <f t="shared" si="26"/>
        <v>411</v>
      </c>
      <c r="N88" s="14">
        <f t="shared" si="21"/>
        <v>0.37801204819277107</v>
      </c>
      <c r="O88" s="20">
        <f t="shared" si="25"/>
        <v>251.37801204819286</v>
      </c>
      <c r="P88" s="14">
        <f t="shared" si="22"/>
        <v>100.15060240963857</v>
      </c>
      <c r="Q88" s="18">
        <f t="shared" si="23"/>
        <v>3</v>
      </c>
      <c r="R88" s="18">
        <f t="shared" si="24"/>
        <v>2</v>
      </c>
    </row>
    <row r="89" spans="1:18" ht="12.75">
      <c r="A89" s="22">
        <v>32657</v>
      </c>
      <c r="B89" s="1">
        <v>1</v>
      </c>
      <c r="C89"/>
      <c r="D89" s="1">
        <v>1</v>
      </c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254</v>
      </c>
      <c r="M89" s="18">
        <f t="shared" si="26"/>
        <v>411</v>
      </c>
      <c r="N89" s="14">
        <f t="shared" si="21"/>
        <v>0</v>
      </c>
      <c r="O89" s="20">
        <f t="shared" si="25"/>
        <v>251.37801204819286</v>
      </c>
      <c r="P89" s="14">
        <f t="shared" si="22"/>
        <v>100.15060240963857</v>
      </c>
      <c r="Q89" s="18">
        <f t="shared" si="23"/>
        <v>1</v>
      </c>
      <c r="R89" s="18">
        <f t="shared" si="24"/>
        <v>1</v>
      </c>
    </row>
    <row r="90" spans="1:18" ht="12.75">
      <c r="A90" s="22">
        <v>32658</v>
      </c>
      <c r="B90"/>
      <c r="C90" s="1">
        <v>1</v>
      </c>
      <c r="D90"/>
      <c r="E90" s="1">
        <v>1</v>
      </c>
      <c r="F90"/>
      <c r="G90" s="1">
        <v>1</v>
      </c>
      <c r="H90"/>
      <c r="I90" s="1">
        <v>1</v>
      </c>
      <c r="J90" s="18">
        <f t="shared" si="19"/>
        <v>0</v>
      </c>
      <c r="K90" s="18">
        <f t="shared" si="20"/>
        <v>0</v>
      </c>
      <c r="L90" s="18">
        <f t="shared" si="26"/>
        <v>254</v>
      </c>
      <c r="M90" s="18">
        <f t="shared" si="26"/>
        <v>411</v>
      </c>
      <c r="N90" s="14">
        <f t="shared" si="21"/>
        <v>0</v>
      </c>
      <c r="O90" s="20">
        <f t="shared" si="25"/>
        <v>251.37801204819286</v>
      </c>
      <c r="P90" s="14">
        <f t="shared" si="22"/>
        <v>100.15060240963857</v>
      </c>
      <c r="Q90" s="18">
        <f t="shared" si="23"/>
        <v>2</v>
      </c>
      <c r="R90" s="18">
        <f t="shared" si="24"/>
        <v>2</v>
      </c>
    </row>
    <row r="91" spans="1:18" ht="12.75">
      <c r="A91" s="22">
        <v>32659</v>
      </c>
      <c r="B91"/>
      <c r="C91" s="1">
        <v>1</v>
      </c>
      <c r="D91" s="1">
        <v>1</v>
      </c>
      <c r="E91"/>
      <c r="F91"/>
      <c r="G91" s="1">
        <v>1</v>
      </c>
      <c r="H91"/>
      <c r="I91"/>
      <c r="J91" s="18">
        <f t="shared" si="19"/>
        <v>0</v>
      </c>
      <c r="K91" s="18">
        <f t="shared" si="20"/>
        <v>1</v>
      </c>
      <c r="L91" s="18">
        <f t="shared" si="26"/>
        <v>254</v>
      </c>
      <c r="M91" s="18">
        <f t="shared" si="26"/>
        <v>412</v>
      </c>
      <c r="N91" s="14">
        <f t="shared" si="21"/>
        <v>0.37801204819277107</v>
      </c>
      <c r="O91" s="20">
        <f t="shared" si="25"/>
        <v>251.75602409638563</v>
      </c>
      <c r="P91" s="14">
        <f t="shared" si="22"/>
        <v>100.3012048192771</v>
      </c>
      <c r="Q91" s="18">
        <f t="shared" si="23"/>
        <v>2</v>
      </c>
      <c r="R91" s="18">
        <f t="shared" si="24"/>
        <v>1</v>
      </c>
    </row>
    <row r="92" spans="1:18" ht="12.75">
      <c r="A92" s="22">
        <v>32660</v>
      </c>
      <c r="B92" s="1">
        <v>1</v>
      </c>
      <c r="C92" s="1">
        <v>1</v>
      </c>
      <c r="D92" s="1">
        <v>2</v>
      </c>
      <c r="E92" s="1">
        <v>1</v>
      </c>
      <c r="F92"/>
      <c r="G92" s="1">
        <v>1</v>
      </c>
      <c r="H92"/>
      <c r="I92" s="1">
        <v>1</v>
      </c>
      <c r="J92" s="18">
        <f t="shared" si="19"/>
        <v>-1</v>
      </c>
      <c r="K92" s="18">
        <f t="shared" si="20"/>
        <v>0</v>
      </c>
      <c r="L92" s="18">
        <f t="shared" si="26"/>
        <v>253</v>
      </c>
      <c r="M92" s="18">
        <f t="shared" si="26"/>
        <v>412</v>
      </c>
      <c r="N92" s="14">
        <f t="shared" si="21"/>
        <v>-0.37801204819277107</v>
      </c>
      <c r="O92" s="20">
        <f t="shared" si="25"/>
        <v>251.37801204819286</v>
      </c>
      <c r="P92" s="14">
        <f t="shared" si="22"/>
        <v>100.15060240963857</v>
      </c>
      <c r="Q92" s="18">
        <f t="shared" si="23"/>
        <v>3</v>
      </c>
      <c r="R92" s="18">
        <f t="shared" si="24"/>
        <v>4</v>
      </c>
    </row>
    <row r="93" spans="1:18" ht="12.75">
      <c r="A93" s="22">
        <v>32661</v>
      </c>
      <c r="B93"/>
      <c r="C93" s="1">
        <v>1</v>
      </c>
      <c r="D93"/>
      <c r="E93" s="1">
        <v>3</v>
      </c>
      <c r="F93"/>
      <c r="G93" s="1">
        <v>1</v>
      </c>
      <c r="H93" s="1">
        <v>1</v>
      </c>
      <c r="I93"/>
      <c r="J93" s="18">
        <f t="shared" si="19"/>
        <v>-2</v>
      </c>
      <c r="K93" s="18">
        <f t="shared" si="20"/>
        <v>0</v>
      </c>
      <c r="L93" s="18">
        <f t="shared" si="26"/>
        <v>251</v>
      </c>
      <c r="M93" s="18">
        <f t="shared" si="26"/>
        <v>412</v>
      </c>
      <c r="N93" s="14">
        <f t="shared" si="21"/>
        <v>-0.7560240963855421</v>
      </c>
      <c r="O93" s="20">
        <f t="shared" si="25"/>
        <v>250.6219879518073</v>
      </c>
      <c r="P93" s="14">
        <f t="shared" si="22"/>
        <v>99.84939759036145</v>
      </c>
      <c r="Q93" s="18">
        <f t="shared" si="23"/>
        <v>2</v>
      </c>
      <c r="R93" s="18">
        <f t="shared" si="24"/>
        <v>4</v>
      </c>
    </row>
    <row r="94" spans="1:18" ht="12.75">
      <c r="A94" s="22">
        <v>32662</v>
      </c>
      <c r="B94"/>
      <c r="C94"/>
      <c r="D94"/>
      <c r="E94"/>
      <c r="F94"/>
      <c r="G94" s="1">
        <v>2</v>
      </c>
      <c r="H94" s="1">
        <v>1</v>
      </c>
      <c r="I94"/>
      <c r="J94" s="18">
        <f t="shared" si="19"/>
        <v>0</v>
      </c>
      <c r="K94" s="18">
        <f t="shared" si="20"/>
        <v>1</v>
      </c>
      <c r="L94" s="18">
        <f t="shared" si="26"/>
        <v>251</v>
      </c>
      <c r="M94" s="18">
        <f t="shared" si="26"/>
        <v>413</v>
      </c>
      <c r="N94" s="14">
        <f t="shared" si="21"/>
        <v>0.37801204819277107</v>
      </c>
      <c r="O94" s="20">
        <f t="shared" si="25"/>
        <v>251.00000000000009</v>
      </c>
      <c r="P94" s="14">
        <f t="shared" si="22"/>
        <v>100</v>
      </c>
      <c r="Q94" s="18">
        <f t="shared" si="23"/>
        <v>2</v>
      </c>
      <c r="R94" s="18">
        <f t="shared" si="24"/>
        <v>1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52</v>
      </c>
      <c r="C96" s="18">
        <f t="shared" si="27"/>
        <v>237</v>
      </c>
      <c r="D96" s="18">
        <f t="shared" si="27"/>
        <v>18</v>
      </c>
      <c r="E96" s="18">
        <f t="shared" si="27"/>
        <v>20</v>
      </c>
      <c r="F96" s="18">
        <f t="shared" si="27"/>
        <v>55</v>
      </c>
      <c r="G96" s="18">
        <f t="shared" si="27"/>
        <v>404</v>
      </c>
      <c r="H96" s="18">
        <f t="shared" si="27"/>
        <v>17</v>
      </c>
      <c r="I96" s="18">
        <f t="shared" si="27"/>
        <v>29</v>
      </c>
      <c r="J96" s="18">
        <f t="shared" si="27"/>
        <v>251</v>
      </c>
      <c r="K96" s="18">
        <f t="shared" si="27"/>
        <v>413</v>
      </c>
      <c r="L96" s="18"/>
      <c r="M96" s="18"/>
      <c r="N96" s="18">
        <f>SUM(N4:N94)</f>
        <v>251.00000000000009</v>
      </c>
      <c r="O96" s="18"/>
      <c r="P96" s="18"/>
      <c r="Q96" s="18">
        <f>SUM(Q4:Q94)</f>
        <v>748</v>
      </c>
      <c r="R96" s="18">
        <f>SUM(R4:R94)</f>
        <v>84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6" sqref="AC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68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738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606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66</v>
      </c>
      <c r="W5" s="13"/>
      <c r="X5" s="13"/>
      <c r="Y5" s="23" t="s">
        <v>39</v>
      </c>
      <c r="Z5" s="20">
        <f>SUM(N11:N17)</f>
        <v>0.4900990099009901</v>
      </c>
      <c r="AA5" s="14">
        <f t="shared" si="6"/>
        <v>0.16501650165016502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672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91.0569105691057</v>
      </c>
      <c r="W7" s="13"/>
      <c r="Y7" s="23" t="s">
        <v>43</v>
      </c>
      <c r="Z7" s="20">
        <f>SUM(N25:N31)</f>
        <v>10.782178217821782</v>
      </c>
      <c r="AA7" s="14">
        <f t="shared" si="6"/>
        <v>3.63036303630363</v>
      </c>
      <c r="AB7" s="20">
        <f>SUM(Q25:Q31)+SUM(R25:R31)</f>
        <v>22</v>
      </c>
      <c r="AC7" s="20">
        <f>100*SUM(Q25:Q31)/AB7</f>
        <v>100</v>
      </c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32.836633663366335</v>
      </c>
      <c r="AA8" s="14">
        <f t="shared" si="6"/>
        <v>11.056105610561055</v>
      </c>
      <c r="AB8" s="20">
        <f>SUM(Q32:Q38)+SUM(R32:R38)</f>
        <v>73</v>
      </c>
      <c r="AC8" s="20">
        <f>100*SUM(Q32:Q38)/AB8</f>
        <v>95.89041095890411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28.425742574257423</v>
      </c>
      <c r="AA9" s="14">
        <f t="shared" si="6"/>
        <v>9.57095709570957</v>
      </c>
      <c r="AB9" s="20">
        <f>SUM(Q39:Q45)+SUM(R39:R45)</f>
        <v>64</v>
      </c>
      <c r="AC9" s="20">
        <f>100*SUM(Q39:Q45)/AB9</f>
        <v>95.3125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82.0754716981132</v>
      </c>
      <c r="W10" s="13"/>
      <c r="X10" s="25" t="s">
        <v>47</v>
      </c>
      <c r="Z10" s="20">
        <f>SUM(N46:N52)</f>
        <v>27.445544554455445</v>
      </c>
      <c r="AA10" s="14">
        <f t="shared" si="6"/>
        <v>9.24092409240924</v>
      </c>
      <c r="AB10" s="20">
        <f>SUM(Q46:Q52)+SUM(R46:R52)</f>
        <v>60</v>
      </c>
      <c r="AC10" s="20">
        <f>100*SUM(Q46:Q52)/AB10</f>
        <v>96.66666666666667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88.4180790960452</v>
      </c>
      <c r="W11" s="13"/>
      <c r="Y11" s="25" t="s">
        <v>48</v>
      </c>
      <c r="Z11" s="20">
        <f>SUM(N53:N59)</f>
        <v>84.78712871287128</v>
      </c>
      <c r="AA11" s="14">
        <f t="shared" si="6"/>
        <v>28.547854785478542</v>
      </c>
      <c r="AB11" s="20">
        <f>SUM(Q53:Q59)+SUM(R53:R59)</f>
        <v>193</v>
      </c>
      <c r="AC11" s="20">
        <f>100*SUM(Q53:Q59)/AB11</f>
        <v>94.81865284974093</v>
      </c>
    </row>
    <row r="12" spans="1:29" ht="15">
      <c r="A12" s="22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85.41666666666666</v>
      </c>
      <c r="W12" s="13"/>
      <c r="X12" s="25" t="s">
        <v>50</v>
      </c>
      <c r="Z12" s="20">
        <f>SUM(N60:N66)</f>
        <v>41.168316831683164</v>
      </c>
      <c r="AA12" s="14">
        <f t="shared" si="6"/>
        <v>13.861386138613858</v>
      </c>
      <c r="AB12" s="20">
        <f>SUM(Q60:Q66)+SUM(R60:R66)</f>
        <v>94</v>
      </c>
      <c r="AC12" s="20">
        <f>100*SUM(Q60:Q66)/AB12</f>
        <v>94.68085106382979</v>
      </c>
    </row>
    <row r="13" spans="1:29" ht="15">
      <c r="A13" s="22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40.67821782178218</v>
      </c>
      <c r="AA13" s="14">
        <f t="shared" si="6"/>
        <v>13.696369636963697</v>
      </c>
      <c r="AB13" s="20">
        <f>SUM(Q67:Q73)+SUM(R67:R73)</f>
        <v>101</v>
      </c>
      <c r="AC13" s="20">
        <f>100*SUM(Q67:Q73)/AB13</f>
        <v>91.08910891089108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21.07425742574258</v>
      </c>
      <c r="AA14" s="14">
        <f t="shared" si="6"/>
        <v>7.095709570957098</v>
      </c>
      <c r="AB14" s="20">
        <f>SUM(Q74:Q80)+SUM(R74:R80)</f>
        <v>77</v>
      </c>
      <c r="AC14" s="20">
        <f>100*SUM(Q74:Q80)/AB14</f>
        <v>77.92207792207792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8.821782178217822</v>
      </c>
      <c r="AA15" s="14">
        <f t="shared" si="6"/>
        <v>2.9702970297029703</v>
      </c>
      <c r="AB15" s="20">
        <f>SUM(Q81:Q87)+SUM(R81:R87)</f>
        <v>46</v>
      </c>
      <c r="AC15" s="20">
        <f>100*SUM(Q81:Q87)/AB15</f>
        <v>69.56521739130434</v>
      </c>
    </row>
    <row r="16" spans="1:29" ht="12.75">
      <c r="A16" s="22">
        <v>32584</v>
      </c>
      <c r="B16"/>
      <c r="C16" s="1">
        <v>1</v>
      </c>
      <c r="D16"/>
      <c r="E16"/>
      <c r="F16"/>
      <c r="G16"/>
      <c r="H16"/>
      <c r="I16"/>
      <c r="J16" s="18">
        <f t="shared" si="0"/>
        <v>1</v>
      </c>
      <c r="K16" s="18">
        <f t="shared" si="1"/>
        <v>0</v>
      </c>
      <c r="L16" s="18">
        <f t="shared" si="7"/>
        <v>1</v>
      </c>
      <c r="M16" s="18">
        <f t="shared" si="7"/>
        <v>0</v>
      </c>
      <c r="N16" s="14">
        <f t="shared" si="2"/>
        <v>0.4900990099009901</v>
      </c>
      <c r="O16" s="20">
        <f t="shared" si="8"/>
        <v>0.4900990099009901</v>
      </c>
      <c r="P16" s="14">
        <f t="shared" si="3"/>
        <v>0.1650165016501651</v>
      </c>
      <c r="Q16" s="18">
        <f t="shared" si="4"/>
        <v>1</v>
      </c>
      <c r="R16" s="18">
        <f t="shared" si="5"/>
        <v>0</v>
      </c>
      <c r="X16" s="25" t="s">
        <v>54</v>
      </c>
      <c r="Z16" s="20">
        <f>SUM(N88:N94)</f>
        <v>0.4900990099009901</v>
      </c>
      <c r="AA16" s="14">
        <f t="shared" si="6"/>
        <v>0.16501650165016502</v>
      </c>
      <c r="AB16" s="20">
        <f>SUM(Q88:Q94)+SUM(R88:R94)</f>
        <v>7</v>
      </c>
      <c r="AC16" s="20">
        <f>100*SUM(Q88:Q94)/AB16</f>
        <v>57.142857142857146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</v>
      </c>
      <c r="O17" s="20">
        <f t="shared" si="8"/>
        <v>0.4900990099009901</v>
      </c>
      <c r="P17" s="14">
        <f t="shared" si="3"/>
        <v>0.1650165016501651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297</v>
      </c>
      <c r="AA17" s="18">
        <f>SUM(AA4:AA16)</f>
        <v>100</v>
      </c>
      <c r="AB17" s="18">
        <f>SUM(AB4:AB16)</f>
        <v>738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0">
        <f t="shared" si="8"/>
        <v>0.4900990099009901</v>
      </c>
      <c r="P18" s="14">
        <f t="shared" si="3"/>
        <v>0.1650165016501651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0">
        <f t="shared" si="8"/>
        <v>0.4900990099009901</v>
      </c>
      <c r="P19" s="14">
        <f t="shared" si="3"/>
        <v>0.1650165016501651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0">
        <f t="shared" si="8"/>
        <v>0.4900990099009901</v>
      </c>
      <c r="P20" s="14">
        <f t="shared" si="3"/>
        <v>0.1650165016501651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0">
        <f t="shared" si="8"/>
        <v>0.4900990099009901</v>
      </c>
      <c r="P21" s="14">
        <f t="shared" si="3"/>
        <v>0.1650165016501651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0">
        <f t="shared" si="8"/>
        <v>0.4900990099009901</v>
      </c>
      <c r="P22" s="14">
        <f t="shared" si="3"/>
        <v>0.1650165016501651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0">
        <f t="shared" si="8"/>
        <v>0.4900990099009901</v>
      </c>
      <c r="P23" s="14">
        <f t="shared" si="3"/>
        <v>0.1650165016501651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0">
        <f t="shared" si="8"/>
        <v>0.4900990099009901</v>
      </c>
      <c r="P24" s="14">
        <f t="shared" si="3"/>
        <v>0.1650165016501651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/>
      <c r="G25" s="1">
        <v>1</v>
      </c>
      <c r="H25"/>
      <c r="I25"/>
      <c r="J25" s="18">
        <f t="shared" si="0"/>
        <v>0</v>
      </c>
      <c r="K25" s="18">
        <f t="shared" si="1"/>
        <v>1</v>
      </c>
      <c r="L25" s="18">
        <f aca="true" t="shared" si="9" ref="L25:M44">L24+J25</f>
        <v>1</v>
      </c>
      <c r="M25" s="18">
        <f t="shared" si="9"/>
        <v>1</v>
      </c>
      <c r="N25" s="14">
        <f t="shared" si="2"/>
        <v>0.4900990099009901</v>
      </c>
      <c r="O25" s="20">
        <f t="shared" si="8"/>
        <v>0.9801980198019802</v>
      </c>
      <c r="P25" s="14">
        <f t="shared" si="3"/>
        <v>0.3300330033003302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/>
      <c r="F26"/>
      <c r="G26"/>
      <c r="H26"/>
      <c r="I26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1</v>
      </c>
      <c r="N26" s="14">
        <f t="shared" si="2"/>
        <v>0</v>
      </c>
      <c r="O26" s="20">
        <f t="shared" si="8"/>
        <v>0.9801980198019802</v>
      </c>
      <c r="P26" s="14">
        <f t="shared" si="3"/>
        <v>0.3300330033003302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/>
      <c r="G27"/>
      <c r="H27"/>
      <c r="I27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1</v>
      </c>
      <c r="N27" s="14">
        <f t="shared" si="2"/>
        <v>0</v>
      </c>
      <c r="O27" s="20">
        <f t="shared" si="8"/>
        <v>0.9801980198019802</v>
      </c>
      <c r="P27" s="14">
        <f t="shared" si="3"/>
        <v>0.3300330033003302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 s="1">
        <v>2</v>
      </c>
      <c r="D28"/>
      <c r="E28"/>
      <c r="F28"/>
      <c r="G28" s="1">
        <v>2</v>
      </c>
      <c r="H28"/>
      <c r="I28"/>
      <c r="J28" s="18">
        <f t="shared" si="0"/>
        <v>2</v>
      </c>
      <c r="K28" s="18">
        <f t="shared" si="1"/>
        <v>2</v>
      </c>
      <c r="L28" s="18">
        <f t="shared" si="9"/>
        <v>3</v>
      </c>
      <c r="M28" s="18">
        <f t="shared" si="9"/>
        <v>3</v>
      </c>
      <c r="N28" s="14">
        <f t="shared" si="2"/>
        <v>1.9603960396039604</v>
      </c>
      <c r="O28" s="20">
        <f t="shared" si="8"/>
        <v>2.9405940594059405</v>
      </c>
      <c r="P28" s="14">
        <f t="shared" si="3"/>
        <v>0.9900990099009904</v>
      </c>
      <c r="Q28" s="18">
        <f t="shared" si="4"/>
        <v>4</v>
      </c>
      <c r="R28" s="18">
        <f t="shared" si="5"/>
        <v>0</v>
      </c>
      <c r="T28" s="17"/>
    </row>
    <row r="29" spans="1:18" ht="12.75">
      <c r="A29" s="22">
        <v>32597</v>
      </c>
      <c r="B29"/>
      <c r="C29" s="1">
        <v>2</v>
      </c>
      <c r="D29"/>
      <c r="E29"/>
      <c r="F29"/>
      <c r="G29" s="1">
        <v>1</v>
      </c>
      <c r="H29"/>
      <c r="I29"/>
      <c r="J29" s="18">
        <f t="shared" si="0"/>
        <v>2</v>
      </c>
      <c r="K29" s="18">
        <f t="shared" si="1"/>
        <v>1</v>
      </c>
      <c r="L29" s="18">
        <f t="shared" si="9"/>
        <v>5</v>
      </c>
      <c r="M29" s="18">
        <f t="shared" si="9"/>
        <v>4</v>
      </c>
      <c r="N29" s="14">
        <f t="shared" si="2"/>
        <v>1.4702970297029703</v>
      </c>
      <c r="O29" s="20">
        <f t="shared" si="8"/>
        <v>4.410891089108911</v>
      </c>
      <c r="P29" s="14">
        <f t="shared" si="3"/>
        <v>1.4851485148514856</v>
      </c>
      <c r="Q29" s="18">
        <f t="shared" si="4"/>
        <v>3</v>
      </c>
      <c r="R29" s="18">
        <f t="shared" si="5"/>
        <v>0</v>
      </c>
    </row>
    <row r="30" spans="1:20" ht="12.75">
      <c r="A30" s="22">
        <v>32598</v>
      </c>
      <c r="B30"/>
      <c r="C30" s="1">
        <v>4</v>
      </c>
      <c r="D30"/>
      <c r="E30"/>
      <c r="F30"/>
      <c r="G30" s="1">
        <v>4</v>
      </c>
      <c r="H30"/>
      <c r="I30"/>
      <c r="J30" s="18">
        <f t="shared" si="0"/>
        <v>4</v>
      </c>
      <c r="K30" s="18">
        <f t="shared" si="1"/>
        <v>4</v>
      </c>
      <c r="L30" s="18">
        <f t="shared" si="9"/>
        <v>9</v>
      </c>
      <c r="M30" s="18">
        <f t="shared" si="9"/>
        <v>8</v>
      </c>
      <c r="N30" s="14">
        <f t="shared" si="2"/>
        <v>3.9207920792079207</v>
      </c>
      <c r="O30" s="20">
        <f t="shared" si="8"/>
        <v>8.331683168316832</v>
      </c>
      <c r="P30" s="14">
        <f t="shared" si="3"/>
        <v>2.8052805280528066</v>
      </c>
      <c r="Q30" s="18">
        <f t="shared" si="4"/>
        <v>8</v>
      </c>
      <c r="R30" s="18">
        <f t="shared" si="5"/>
        <v>0</v>
      </c>
      <c r="T30" s="17"/>
    </row>
    <row r="31" spans="1:20" ht="12.75">
      <c r="A31" s="22">
        <v>32599</v>
      </c>
      <c r="B31"/>
      <c r="C31" s="1">
        <v>5</v>
      </c>
      <c r="D31"/>
      <c r="E31"/>
      <c r="F31"/>
      <c r="G31" s="1">
        <v>1</v>
      </c>
      <c r="H31"/>
      <c r="I31"/>
      <c r="J31" s="18">
        <f t="shared" si="0"/>
        <v>5</v>
      </c>
      <c r="K31" s="18">
        <f t="shared" si="1"/>
        <v>1</v>
      </c>
      <c r="L31" s="18">
        <f t="shared" si="9"/>
        <v>14</v>
      </c>
      <c r="M31" s="18">
        <f t="shared" si="9"/>
        <v>9</v>
      </c>
      <c r="N31" s="14">
        <f t="shared" si="2"/>
        <v>2.9405940594059405</v>
      </c>
      <c r="O31" s="20">
        <f t="shared" si="8"/>
        <v>11.272277227722773</v>
      </c>
      <c r="P31" s="14">
        <f t="shared" si="3"/>
        <v>3.795379537953797</v>
      </c>
      <c r="Q31" s="18">
        <f t="shared" si="4"/>
        <v>6</v>
      </c>
      <c r="R31" s="18">
        <f t="shared" si="5"/>
        <v>0</v>
      </c>
      <c r="T31" s="17"/>
    </row>
    <row r="32" spans="1:18" ht="12.75">
      <c r="A32" s="22">
        <v>32600</v>
      </c>
      <c r="B32"/>
      <c r="C32" s="1">
        <v>5</v>
      </c>
      <c r="D32"/>
      <c r="E32" s="1">
        <v>1</v>
      </c>
      <c r="F32"/>
      <c r="G32" s="1">
        <v>6</v>
      </c>
      <c r="H32"/>
      <c r="I32"/>
      <c r="J32" s="18">
        <f t="shared" si="0"/>
        <v>4</v>
      </c>
      <c r="K32" s="18">
        <f t="shared" si="1"/>
        <v>6</v>
      </c>
      <c r="L32" s="18">
        <f t="shared" si="9"/>
        <v>18</v>
      </c>
      <c r="M32" s="18">
        <f t="shared" si="9"/>
        <v>15</v>
      </c>
      <c r="N32" s="14">
        <f t="shared" si="2"/>
        <v>4.900990099009901</v>
      </c>
      <c r="O32" s="20">
        <f t="shared" si="8"/>
        <v>16.173267326732674</v>
      </c>
      <c r="P32" s="14">
        <f t="shared" si="3"/>
        <v>5.445544554455448</v>
      </c>
      <c r="Q32" s="18">
        <f t="shared" si="4"/>
        <v>11</v>
      </c>
      <c r="R32" s="18">
        <f t="shared" si="5"/>
        <v>1</v>
      </c>
    </row>
    <row r="33" spans="1:18" ht="12.75">
      <c r="A33" s="22">
        <v>32601</v>
      </c>
      <c r="B33"/>
      <c r="C33" s="1">
        <v>6</v>
      </c>
      <c r="D33"/>
      <c r="E33"/>
      <c r="F33"/>
      <c r="G33" s="1">
        <v>5</v>
      </c>
      <c r="H33" s="1">
        <v>1</v>
      </c>
      <c r="I33"/>
      <c r="J33" s="18">
        <f t="shared" si="0"/>
        <v>6</v>
      </c>
      <c r="K33" s="18">
        <f t="shared" si="1"/>
        <v>4</v>
      </c>
      <c r="L33" s="18">
        <f t="shared" si="9"/>
        <v>24</v>
      </c>
      <c r="M33" s="18">
        <f t="shared" si="9"/>
        <v>19</v>
      </c>
      <c r="N33" s="14">
        <f t="shared" si="2"/>
        <v>4.900990099009901</v>
      </c>
      <c r="O33" s="20">
        <f t="shared" si="8"/>
        <v>21.074257425742573</v>
      </c>
      <c r="P33" s="14">
        <f t="shared" si="3"/>
        <v>7.095709570957098</v>
      </c>
      <c r="Q33" s="18">
        <f t="shared" si="4"/>
        <v>11</v>
      </c>
      <c r="R33" s="18">
        <f t="shared" si="5"/>
        <v>1</v>
      </c>
    </row>
    <row r="34" spans="1:18" ht="12.75">
      <c r="A34" s="22">
        <v>32602</v>
      </c>
      <c r="B34"/>
      <c r="C34" s="1">
        <v>4</v>
      </c>
      <c r="D34"/>
      <c r="E34"/>
      <c r="F34" s="1">
        <v>1</v>
      </c>
      <c r="G34" s="1">
        <v>3</v>
      </c>
      <c r="H34"/>
      <c r="I34" s="1">
        <v>1</v>
      </c>
      <c r="J34" s="18">
        <f t="shared" si="0"/>
        <v>4</v>
      </c>
      <c r="K34" s="18">
        <f t="shared" si="1"/>
        <v>3</v>
      </c>
      <c r="L34" s="18">
        <f t="shared" si="9"/>
        <v>28</v>
      </c>
      <c r="M34" s="18">
        <f t="shared" si="9"/>
        <v>22</v>
      </c>
      <c r="N34" s="14">
        <f t="shared" si="2"/>
        <v>3.4306930693069306</v>
      </c>
      <c r="O34" s="20">
        <f t="shared" si="8"/>
        <v>24.504950495049503</v>
      </c>
      <c r="P34" s="14">
        <f t="shared" si="3"/>
        <v>8.250825082508253</v>
      </c>
      <c r="Q34" s="18">
        <f t="shared" si="4"/>
        <v>8</v>
      </c>
      <c r="R34" s="18">
        <f t="shared" si="5"/>
        <v>1</v>
      </c>
    </row>
    <row r="35" spans="1:18" ht="12.75">
      <c r="A35" s="22">
        <v>32603</v>
      </c>
      <c r="B35"/>
      <c r="C35" s="1">
        <v>2</v>
      </c>
      <c r="D35"/>
      <c r="E35"/>
      <c r="F35"/>
      <c r="G35" s="1">
        <v>7</v>
      </c>
      <c r="H35"/>
      <c r="I35"/>
      <c r="J35" s="18">
        <f t="shared" si="0"/>
        <v>2</v>
      </c>
      <c r="K35" s="18">
        <f t="shared" si="1"/>
        <v>7</v>
      </c>
      <c r="L35" s="18">
        <f t="shared" si="9"/>
        <v>30</v>
      </c>
      <c r="M35" s="18">
        <f t="shared" si="9"/>
        <v>29</v>
      </c>
      <c r="N35" s="14">
        <f t="shared" si="2"/>
        <v>4.410891089108911</v>
      </c>
      <c r="O35" s="20">
        <f t="shared" si="8"/>
        <v>28.915841584158414</v>
      </c>
      <c r="P35" s="14">
        <f t="shared" si="3"/>
        <v>9.73597359735974</v>
      </c>
      <c r="Q35" s="18">
        <f t="shared" si="4"/>
        <v>9</v>
      </c>
      <c r="R35" s="18">
        <f t="shared" si="5"/>
        <v>0</v>
      </c>
    </row>
    <row r="36" spans="1:18" ht="12.75">
      <c r="A36" s="22">
        <v>32604</v>
      </c>
      <c r="B36" s="1">
        <v>2</v>
      </c>
      <c r="C36" s="1">
        <v>2</v>
      </c>
      <c r="D36"/>
      <c r="E36"/>
      <c r="F36"/>
      <c r="G36" s="1">
        <v>5</v>
      </c>
      <c r="H36"/>
      <c r="I36"/>
      <c r="J36" s="18">
        <f aca="true" t="shared" si="10" ref="J36:J67">+B36+C36-D36-E36</f>
        <v>4</v>
      </c>
      <c r="K36" s="18">
        <f aca="true" t="shared" si="11" ref="K36:K67">+F36+G36-H36-I36</f>
        <v>5</v>
      </c>
      <c r="L36" s="18">
        <f t="shared" si="9"/>
        <v>34</v>
      </c>
      <c r="M36" s="18">
        <f t="shared" si="9"/>
        <v>34</v>
      </c>
      <c r="N36" s="14">
        <f aca="true" t="shared" si="12" ref="N36:N67">(+J36+K36)*($J$96/($J$96+$K$96))</f>
        <v>4.410891089108911</v>
      </c>
      <c r="O36" s="20">
        <f t="shared" si="8"/>
        <v>33.32673267326732</v>
      </c>
      <c r="P36" s="14">
        <f aca="true" t="shared" si="13" ref="P36:P67">O36*100/$N$96</f>
        <v>11.221122112211225</v>
      </c>
      <c r="Q36" s="18">
        <f aca="true" t="shared" si="14" ref="Q36:Q67">+B36+C36+F36+G36</f>
        <v>9</v>
      </c>
      <c r="R36" s="18">
        <f aca="true" t="shared" si="15" ref="R36:R67">D36+E36+H36+I36</f>
        <v>0</v>
      </c>
    </row>
    <row r="37" spans="1:18" ht="12.75">
      <c r="A37" s="22">
        <v>32605</v>
      </c>
      <c r="B37"/>
      <c r="C37" s="1">
        <v>2</v>
      </c>
      <c r="D37"/>
      <c r="E37"/>
      <c r="F37" s="1">
        <v>6</v>
      </c>
      <c r="G37" s="1">
        <v>6</v>
      </c>
      <c r="H37"/>
      <c r="I37"/>
      <c r="J37" s="18">
        <f t="shared" si="10"/>
        <v>2</v>
      </c>
      <c r="K37" s="18">
        <f t="shared" si="11"/>
        <v>12</v>
      </c>
      <c r="L37" s="18">
        <f t="shared" si="9"/>
        <v>36</v>
      </c>
      <c r="M37" s="18">
        <f t="shared" si="9"/>
        <v>46</v>
      </c>
      <c r="N37" s="14">
        <f t="shared" si="12"/>
        <v>6.861386138613861</v>
      </c>
      <c r="O37" s="20">
        <f aca="true" t="shared" si="16" ref="O37:O68">O36+N37</f>
        <v>40.18811881188118</v>
      </c>
      <c r="P37" s="14">
        <f t="shared" si="13"/>
        <v>13.531353135313534</v>
      </c>
      <c r="Q37" s="18">
        <f t="shared" si="14"/>
        <v>14</v>
      </c>
      <c r="R37" s="18">
        <f t="shared" si="15"/>
        <v>0</v>
      </c>
    </row>
    <row r="38" spans="1:18" ht="12.75">
      <c r="A38" s="22">
        <v>32606</v>
      </c>
      <c r="B38" s="1">
        <v>2</v>
      </c>
      <c r="C38" s="1">
        <v>2</v>
      </c>
      <c r="D38"/>
      <c r="E38"/>
      <c r="F38"/>
      <c r="G38" s="1">
        <v>4</v>
      </c>
      <c r="H38"/>
      <c r="I38"/>
      <c r="J38" s="18">
        <f t="shared" si="10"/>
        <v>4</v>
      </c>
      <c r="K38" s="18">
        <f t="shared" si="11"/>
        <v>4</v>
      </c>
      <c r="L38" s="18">
        <f t="shared" si="9"/>
        <v>40</v>
      </c>
      <c r="M38" s="18">
        <f t="shared" si="9"/>
        <v>50</v>
      </c>
      <c r="N38" s="14">
        <f t="shared" si="12"/>
        <v>3.9207920792079207</v>
      </c>
      <c r="O38" s="20">
        <f t="shared" si="16"/>
        <v>44.1089108910891</v>
      </c>
      <c r="P38" s="14">
        <f t="shared" si="13"/>
        <v>14.851485148514854</v>
      </c>
      <c r="Q38" s="18">
        <f t="shared" si="14"/>
        <v>8</v>
      </c>
      <c r="R38" s="18">
        <f t="shared" si="15"/>
        <v>0</v>
      </c>
    </row>
    <row r="39" spans="1:19" ht="12.75">
      <c r="A39" s="22">
        <v>32607</v>
      </c>
      <c r="B39"/>
      <c r="C39"/>
      <c r="D39"/>
      <c r="E39"/>
      <c r="F39"/>
      <c r="G39"/>
      <c r="H39"/>
      <c r="I39"/>
      <c r="J39" s="18">
        <f t="shared" si="10"/>
        <v>0</v>
      </c>
      <c r="K39" s="18">
        <f t="shared" si="11"/>
        <v>0</v>
      </c>
      <c r="L39" s="18">
        <f t="shared" si="9"/>
        <v>40</v>
      </c>
      <c r="M39" s="18">
        <f t="shared" si="9"/>
        <v>50</v>
      </c>
      <c r="N39" s="14">
        <f t="shared" si="12"/>
        <v>0</v>
      </c>
      <c r="O39" s="20">
        <f t="shared" si="16"/>
        <v>44.1089108910891</v>
      </c>
      <c r="P39" s="14">
        <f t="shared" si="13"/>
        <v>14.851485148514854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/>
      <c r="C40"/>
      <c r="D40" s="1">
        <v>1</v>
      </c>
      <c r="E40"/>
      <c r="F40"/>
      <c r="G40" s="1">
        <v>3</v>
      </c>
      <c r="H40"/>
      <c r="I40"/>
      <c r="J40" s="18">
        <f t="shared" si="10"/>
        <v>-1</v>
      </c>
      <c r="K40" s="18">
        <f t="shared" si="11"/>
        <v>3</v>
      </c>
      <c r="L40" s="18">
        <f t="shared" si="9"/>
        <v>39</v>
      </c>
      <c r="M40" s="18">
        <f t="shared" si="9"/>
        <v>53</v>
      </c>
      <c r="N40" s="14">
        <f t="shared" si="12"/>
        <v>0.9801980198019802</v>
      </c>
      <c r="O40" s="20">
        <f t="shared" si="16"/>
        <v>45.089108910891085</v>
      </c>
      <c r="P40" s="14">
        <f t="shared" si="13"/>
        <v>15.181518151815185</v>
      </c>
      <c r="Q40" s="18">
        <f t="shared" si="14"/>
        <v>3</v>
      </c>
      <c r="R40" s="18">
        <f t="shared" si="15"/>
        <v>1</v>
      </c>
    </row>
    <row r="41" spans="1:18" ht="12.75">
      <c r="A41" s="22">
        <v>32609</v>
      </c>
      <c r="B41" s="1">
        <v>3</v>
      </c>
      <c r="C41" s="1">
        <v>8</v>
      </c>
      <c r="D41"/>
      <c r="E41"/>
      <c r="F41"/>
      <c r="G41" s="1">
        <v>10</v>
      </c>
      <c r="H41"/>
      <c r="I41"/>
      <c r="J41" s="18">
        <f t="shared" si="10"/>
        <v>11</v>
      </c>
      <c r="K41" s="18">
        <f t="shared" si="11"/>
        <v>10</v>
      </c>
      <c r="L41" s="18">
        <f t="shared" si="9"/>
        <v>50</v>
      </c>
      <c r="M41" s="18">
        <f t="shared" si="9"/>
        <v>63</v>
      </c>
      <c r="N41" s="14">
        <f t="shared" si="12"/>
        <v>10.292079207920793</v>
      </c>
      <c r="O41" s="20">
        <f t="shared" si="16"/>
        <v>55.38118811881188</v>
      </c>
      <c r="P41" s="14">
        <f t="shared" si="13"/>
        <v>18.646864686468653</v>
      </c>
      <c r="Q41" s="18">
        <f t="shared" si="14"/>
        <v>21</v>
      </c>
      <c r="R41" s="18">
        <f t="shared" si="15"/>
        <v>0</v>
      </c>
    </row>
    <row r="42" spans="1:18" ht="12.75">
      <c r="A42" s="22">
        <v>32610</v>
      </c>
      <c r="B42"/>
      <c r="C42" s="1">
        <v>6</v>
      </c>
      <c r="D42" s="1">
        <v>1</v>
      </c>
      <c r="E42"/>
      <c r="F42" s="1">
        <v>2</v>
      </c>
      <c r="G42" s="1">
        <v>6</v>
      </c>
      <c r="H42"/>
      <c r="I42"/>
      <c r="J42" s="18">
        <f t="shared" si="10"/>
        <v>5</v>
      </c>
      <c r="K42" s="18">
        <f t="shared" si="11"/>
        <v>8</v>
      </c>
      <c r="L42" s="18">
        <f t="shared" si="9"/>
        <v>55</v>
      </c>
      <c r="M42" s="18">
        <f t="shared" si="9"/>
        <v>71</v>
      </c>
      <c r="N42" s="14">
        <f t="shared" si="12"/>
        <v>6.371287128712871</v>
      </c>
      <c r="O42" s="20">
        <f t="shared" si="16"/>
        <v>61.75247524752475</v>
      </c>
      <c r="P42" s="14">
        <f t="shared" si="13"/>
        <v>20.7920792079208</v>
      </c>
      <c r="Q42" s="18">
        <f t="shared" si="14"/>
        <v>14</v>
      </c>
      <c r="R42" s="18">
        <f t="shared" si="15"/>
        <v>1</v>
      </c>
    </row>
    <row r="43" spans="1:18" ht="12.75">
      <c r="A43" s="22">
        <v>32611</v>
      </c>
      <c r="B43" s="1">
        <v>1</v>
      </c>
      <c r="C43" s="1">
        <v>2</v>
      </c>
      <c r="D43"/>
      <c r="E43"/>
      <c r="F43" s="1">
        <v>1</v>
      </c>
      <c r="G43" s="1">
        <v>1</v>
      </c>
      <c r="H43"/>
      <c r="I43"/>
      <c r="J43" s="18">
        <f t="shared" si="10"/>
        <v>3</v>
      </c>
      <c r="K43" s="18">
        <f t="shared" si="11"/>
        <v>2</v>
      </c>
      <c r="L43" s="18">
        <f t="shared" si="9"/>
        <v>58</v>
      </c>
      <c r="M43" s="18">
        <f t="shared" si="9"/>
        <v>73</v>
      </c>
      <c r="N43" s="14">
        <f t="shared" si="12"/>
        <v>2.4504950495049505</v>
      </c>
      <c r="O43" s="20">
        <f t="shared" si="16"/>
        <v>64.2029702970297</v>
      </c>
      <c r="P43" s="14">
        <f t="shared" si="13"/>
        <v>21.617161716171623</v>
      </c>
      <c r="Q43" s="18">
        <f t="shared" si="14"/>
        <v>5</v>
      </c>
      <c r="R43" s="18">
        <f t="shared" si="15"/>
        <v>0</v>
      </c>
    </row>
    <row r="44" spans="1:18" ht="12.75">
      <c r="A44" s="22">
        <v>32612</v>
      </c>
      <c r="B44" s="1">
        <v>1</v>
      </c>
      <c r="C44" s="1">
        <v>2</v>
      </c>
      <c r="D44"/>
      <c r="E44"/>
      <c r="F44"/>
      <c r="G44" s="1">
        <v>7</v>
      </c>
      <c r="H44"/>
      <c r="I44"/>
      <c r="J44" s="18">
        <f t="shared" si="10"/>
        <v>3</v>
      </c>
      <c r="K44" s="18">
        <f t="shared" si="11"/>
        <v>7</v>
      </c>
      <c r="L44" s="18">
        <f t="shared" si="9"/>
        <v>61</v>
      </c>
      <c r="M44" s="18">
        <f t="shared" si="9"/>
        <v>80</v>
      </c>
      <c r="N44" s="14">
        <f t="shared" si="12"/>
        <v>4.900990099009901</v>
      </c>
      <c r="O44" s="20">
        <f t="shared" si="16"/>
        <v>69.1039603960396</v>
      </c>
      <c r="P44" s="14">
        <f t="shared" si="13"/>
        <v>23.267326732673272</v>
      </c>
      <c r="Q44" s="18">
        <f t="shared" si="14"/>
        <v>10</v>
      </c>
      <c r="R44" s="18">
        <f t="shared" si="15"/>
        <v>0</v>
      </c>
    </row>
    <row r="45" spans="1:18" ht="12.75">
      <c r="A45" s="22">
        <v>32613</v>
      </c>
      <c r="B45"/>
      <c r="C45" s="1">
        <v>1</v>
      </c>
      <c r="D45"/>
      <c r="E45"/>
      <c r="F45"/>
      <c r="G45" s="1">
        <v>7</v>
      </c>
      <c r="H45"/>
      <c r="I45" s="1">
        <v>1</v>
      </c>
      <c r="J45" s="18">
        <f t="shared" si="10"/>
        <v>1</v>
      </c>
      <c r="K45" s="18">
        <f t="shared" si="11"/>
        <v>6</v>
      </c>
      <c r="L45" s="18">
        <f aca="true" t="shared" si="17" ref="L45:M64">L44+J45</f>
        <v>62</v>
      </c>
      <c r="M45" s="18">
        <f t="shared" si="17"/>
        <v>86</v>
      </c>
      <c r="N45" s="14">
        <f t="shared" si="12"/>
        <v>3.4306930693069306</v>
      </c>
      <c r="O45" s="20">
        <f t="shared" si="16"/>
        <v>72.53465346534652</v>
      </c>
      <c r="P45" s="14">
        <f t="shared" si="13"/>
        <v>24.422442244224428</v>
      </c>
      <c r="Q45" s="18">
        <f t="shared" si="14"/>
        <v>8</v>
      </c>
      <c r="R45" s="18">
        <f t="shared" si="15"/>
        <v>1</v>
      </c>
    </row>
    <row r="46" spans="1:18" ht="12.75">
      <c r="A46" s="22">
        <v>32614</v>
      </c>
      <c r="B46"/>
      <c r="C46" s="1">
        <v>5</v>
      </c>
      <c r="D46"/>
      <c r="E46"/>
      <c r="F46" s="1">
        <v>1</v>
      </c>
      <c r="G46" s="1">
        <v>3</v>
      </c>
      <c r="H46"/>
      <c r="I46" s="1">
        <v>1</v>
      </c>
      <c r="J46" s="18">
        <f t="shared" si="10"/>
        <v>5</v>
      </c>
      <c r="K46" s="18">
        <f t="shared" si="11"/>
        <v>3</v>
      </c>
      <c r="L46" s="18">
        <f t="shared" si="17"/>
        <v>67</v>
      </c>
      <c r="M46" s="18">
        <f t="shared" si="17"/>
        <v>89</v>
      </c>
      <c r="N46" s="14">
        <f t="shared" si="12"/>
        <v>3.9207920792079207</v>
      </c>
      <c r="O46" s="20">
        <f t="shared" si="16"/>
        <v>76.45544554455444</v>
      </c>
      <c r="P46" s="14">
        <f t="shared" si="13"/>
        <v>25.742574257425748</v>
      </c>
      <c r="Q46" s="18">
        <f t="shared" si="14"/>
        <v>9</v>
      </c>
      <c r="R46" s="18">
        <f t="shared" si="15"/>
        <v>1</v>
      </c>
    </row>
    <row r="47" spans="1:18" ht="12.75">
      <c r="A47" s="22">
        <v>32615</v>
      </c>
      <c r="B47" s="1">
        <v>2</v>
      </c>
      <c r="C47"/>
      <c r="D47"/>
      <c r="E47"/>
      <c r="F47"/>
      <c r="G47" s="1">
        <v>1</v>
      </c>
      <c r="H47"/>
      <c r="I47"/>
      <c r="J47" s="18">
        <f t="shared" si="10"/>
        <v>2</v>
      </c>
      <c r="K47" s="18">
        <f t="shared" si="11"/>
        <v>1</v>
      </c>
      <c r="L47" s="18">
        <f t="shared" si="17"/>
        <v>69</v>
      </c>
      <c r="M47" s="18">
        <f t="shared" si="17"/>
        <v>90</v>
      </c>
      <c r="N47" s="14">
        <f t="shared" si="12"/>
        <v>1.4702970297029703</v>
      </c>
      <c r="O47" s="20">
        <f t="shared" si="16"/>
        <v>77.92574257425741</v>
      </c>
      <c r="P47" s="14">
        <f t="shared" si="13"/>
        <v>26.23762376237624</v>
      </c>
      <c r="Q47" s="18">
        <f t="shared" si="14"/>
        <v>3</v>
      </c>
      <c r="R47" s="18">
        <f t="shared" si="15"/>
        <v>0</v>
      </c>
    </row>
    <row r="48" spans="1:18" ht="12.75">
      <c r="A48" s="22">
        <v>32616</v>
      </c>
      <c r="B48" s="1">
        <v>1</v>
      </c>
      <c r="C48" s="1">
        <v>3</v>
      </c>
      <c r="D48"/>
      <c r="E48"/>
      <c r="F48"/>
      <c r="G48" s="1">
        <v>1</v>
      </c>
      <c r="H48"/>
      <c r="I48"/>
      <c r="J48" s="18">
        <f t="shared" si="10"/>
        <v>4</v>
      </c>
      <c r="K48" s="18">
        <f t="shared" si="11"/>
        <v>1</v>
      </c>
      <c r="L48" s="18">
        <f t="shared" si="17"/>
        <v>73</v>
      </c>
      <c r="M48" s="18">
        <f t="shared" si="17"/>
        <v>91</v>
      </c>
      <c r="N48" s="14">
        <f t="shared" si="12"/>
        <v>2.4504950495049505</v>
      </c>
      <c r="O48" s="20">
        <f t="shared" si="16"/>
        <v>80.37623762376236</v>
      </c>
      <c r="P48" s="14">
        <f t="shared" si="13"/>
        <v>27.062706270627068</v>
      </c>
      <c r="Q48" s="18">
        <f t="shared" si="14"/>
        <v>5</v>
      </c>
      <c r="R48" s="18">
        <f t="shared" si="15"/>
        <v>0</v>
      </c>
    </row>
    <row r="49" spans="1:18" ht="12.75">
      <c r="A49" s="22">
        <v>32617</v>
      </c>
      <c r="B49" s="1">
        <v>1</v>
      </c>
      <c r="C49" s="1">
        <v>2</v>
      </c>
      <c r="D49"/>
      <c r="E49"/>
      <c r="F49"/>
      <c r="G49" s="1">
        <v>10</v>
      </c>
      <c r="H49"/>
      <c r="I49"/>
      <c r="J49" s="18">
        <f t="shared" si="10"/>
        <v>3</v>
      </c>
      <c r="K49" s="18">
        <f t="shared" si="11"/>
        <v>10</v>
      </c>
      <c r="L49" s="18">
        <f t="shared" si="17"/>
        <v>76</v>
      </c>
      <c r="M49" s="18">
        <f t="shared" si="17"/>
        <v>101</v>
      </c>
      <c r="N49" s="14">
        <f t="shared" si="12"/>
        <v>6.371287128712871</v>
      </c>
      <c r="O49" s="20">
        <f t="shared" si="16"/>
        <v>86.74752475247523</v>
      </c>
      <c r="P49" s="14">
        <f t="shared" si="13"/>
        <v>29.207920792079214</v>
      </c>
      <c r="Q49" s="18">
        <f t="shared" si="14"/>
        <v>13</v>
      </c>
      <c r="R49" s="18">
        <f t="shared" si="15"/>
        <v>0</v>
      </c>
    </row>
    <row r="50" spans="1:18" ht="12.75">
      <c r="A50" s="22">
        <v>32618</v>
      </c>
      <c r="B50" s="1">
        <v>1</v>
      </c>
      <c r="C50" s="1">
        <v>3</v>
      </c>
      <c r="D50"/>
      <c r="E50"/>
      <c r="F50"/>
      <c r="G50" s="1">
        <v>3</v>
      </c>
      <c r="H50"/>
      <c r="I50"/>
      <c r="J50" s="18">
        <f t="shared" si="10"/>
        <v>4</v>
      </c>
      <c r="K50" s="18">
        <f t="shared" si="11"/>
        <v>3</v>
      </c>
      <c r="L50" s="18">
        <f t="shared" si="17"/>
        <v>80</v>
      </c>
      <c r="M50" s="18">
        <f t="shared" si="17"/>
        <v>104</v>
      </c>
      <c r="N50" s="14">
        <f t="shared" si="12"/>
        <v>3.4306930693069306</v>
      </c>
      <c r="O50" s="20">
        <f t="shared" si="16"/>
        <v>90.17821782178216</v>
      </c>
      <c r="P50" s="14">
        <f t="shared" si="13"/>
        <v>30.36303630363037</v>
      </c>
      <c r="Q50" s="18">
        <f t="shared" si="14"/>
        <v>7</v>
      </c>
      <c r="R50" s="18">
        <f t="shared" si="15"/>
        <v>0</v>
      </c>
    </row>
    <row r="51" spans="1:18" ht="12.75">
      <c r="A51" s="22">
        <v>32619</v>
      </c>
      <c r="B51" s="1">
        <v>2</v>
      </c>
      <c r="C51" s="1">
        <v>8</v>
      </c>
      <c r="D51"/>
      <c r="E51"/>
      <c r="F51"/>
      <c r="G51" s="1">
        <v>6</v>
      </c>
      <c r="H51"/>
      <c r="I51" s="1">
        <v>1</v>
      </c>
      <c r="J51" s="18">
        <f t="shared" si="10"/>
        <v>10</v>
      </c>
      <c r="K51" s="18">
        <f t="shared" si="11"/>
        <v>5</v>
      </c>
      <c r="L51" s="18">
        <f t="shared" si="17"/>
        <v>90</v>
      </c>
      <c r="M51" s="18">
        <f t="shared" si="17"/>
        <v>109</v>
      </c>
      <c r="N51" s="14">
        <f t="shared" si="12"/>
        <v>7.351485148514851</v>
      </c>
      <c r="O51" s="20">
        <f t="shared" si="16"/>
        <v>97.52970297029701</v>
      </c>
      <c r="P51" s="14">
        <f t="shared" si="13"/>
        <v>32.83828382838284</v>
      </c>
      <c r="Q51" s="18">
        <f t="shared" si="14"/>
        <v>16</v>
      </c>
      <c r="R51" s="18">
        <f t="shared" si="15"/>
        <v>1</v>
      </c>
    </row>
    <row r="52" spans="1:18" ht="12.75">
      <c r="A52" s="22">
        <v>32620</v>
      </c>
      <c r="B52"/>
      <c r="C52" s="1">
        <v>2</v>
      </c>
      <c r="D52"/>
      <c r="E52"/>
      <c r="F52"/>
      <c r="G52" s="1">
        <v>3</v>
      </c>
      <c r="H52"/>
      <c r="I52"/>
      <c r="J52" s="18">
        <f t="shared" si="10"/>
        <v>2</v>
      </c>
      <c r="K52" s="18">
        <f t="shared" si="11"/>
        <v>3</v>
      </c>
      <c r="L52" s="18">
        <f t="shared" si="17"/>
        <v>92</v>
      </c>
      <c r="M52" s="18">
        <f t="shared" si="17"/>
        <v>112</v>
      </c>
      <c r="N52" s="14">
        <f t="shared" si="12"/>
        <v>2.4504950495049505</v>
      </c>
      <c r="O52" s="20">
        <f t="shared" si="16"/>
        <v>99.98019801980196</v>
      </c>
      <c r="P52" s="14">
        <f t="shared" si="13"/>
        <v>33.663366336633665</v>
      </c>
      <c r="Q52" s="18">
        <f t="shared" si="14"/>
        <v>5</v>
      </c>
      <c r="R52" s="18">
        <f t="shared" si="15"/>
        <v>0</v>
      </c>
    </row>
    <row r="53" spans="1:19" ht="12.75">
      <c r="A53" s="22">
        <v>32621</v>
      </c>
      <c r="B53"/>
      <c r="C53"/>
      <c r="D53"/>
      <c r="E53"/>
      <c r="F53"/>
      <c r="G53" s="1">
        <v>1</v>
      </c>
      <c r="H53"/>
      <c r="I53"/>
      <c r="J53" s="18">
        <f t="shared" si="10"/>
        <v>0</v>
      </c>
      <c r="K53" s="18">
        <f t="shared" si="11"/>
        <v>1</v>
      </c>
      <c r="L53" s="18">
        <f t="shared" si="17"/>
        <v>92</v>
      </c>
      <c r="M53" s="18">
        <f t="shared" si="17"/>
        <v>113</v>
      </c>
      <c r="N53" s="14">
        <f t="shared" si="12"/>
        <v>0.4900990099009901</v>
      </c>
      <c r="O53" s="20">
        <f t="shared" si="16"/>
        <v>100.47029702970295</v>
      </c>
      <c r="P53" s="14">
        <f t="shared" si="13"/>
        <v>33.82838283828383</v>
      </c>
      <c r="Q53" s="18">
        <f t="shared" si="14"/>
        <v>1</v>
      </c>
      <c r="R53" s="18">
        <f t="shared" si="15"/>
        <v>0</v>
      </c>
      <c r="S53" s="17"/>
    </row>
    <row r="54" spans="1:18" ht="12.75">
      <c r="A54" s="22">
        <v>32622</v>
      </c>
      <c r="B54" s="1">
        <v>1</v>
      </c>
      <c r="C54" s="1">
        <v>6</v>
      </c>
      <c r="D54"/>
      <c r="E54"/>
      <c r="F54" s="1">
        <v>3</v>
      </c>
      <c r="G54" s="1">
        <v>8</v>
      </c>
      <c r="H54"/>
      <c r="I54"/>
      <c r="J54" s="18">
        <f t="shared" si="10"/>
        <v>7</v>
      </c>
      <c r="K54" s="18">
        <f t="shared" si="11"/>
        <v>11</v>
      </c>
      <c r="L54" s="18">
        <f t="shared" si="17"/>
        <v>99</v>
      </c>
      <c r="M54" s="18">
        <f t="shared" si="17"/>
        <v>124</v>
      </c>
      <c r="N54" s="14">
        <f t="shared" si="12"/>
        <v>8.821782178217822</v>
      </c>
      <c r="O54" s="20">
        <f t="shared" si="16"/>
        <v>109.29207920792076</v>
      </c>
      <c r="P54" s="14">
        <f t="shared" si="13"/>
        <v>36.7986798679868</v>
      </c>
      <c r="Q54" s="18">
        <f t="shared" si="14"/>
        <v>18</v>
      </c>
      <c r="R54" s="18">
        <f t="shared" si="15"/>
        <v>0</v>
      </c>
    </row>
    <row r="55" spans="1:18" ht="12.75">
      <c r="A55" s="22">
        <v>32623</v>
      </c>
      <c r="B55" s="1">
        <v>5</v>
      </c>
      <c r="C55" s="1">
        <v>13</v>
      </c>
      <c r="D55"/>
      <c r="E55"/>
      <c r="F55" s="1">
        <v>3</v>
      </c>
      <c r="G55" s="1">
        <v>12</v>
      </c>
      <c r="H55"/>
      <c r="I55" s="1">
        <v>2</v>
      </c>
      <c r="J55" s="18">
        <f t="shared" si="10"/>
        <v>18</v>
      </c>
      <c r="K55" s="18">
        <f t="shared" si="11"/>
        <v>13</v>
      </c>
      <c r="L55" s="18">
        <f t="shared" si="17"/>
        <v>117</v>
      </c>
      <c r="M55" s="18">
        <f t="shared" si="17"/>
        <v>137</v>
      </c>
      <c r="N55" s="14">
        <f t="shared" si="12"/>
        <v>15.193069306930692</v>
      </c>
      <c r="O55" s="20">
        <f t="shared" si="16"/>
        <v>124.48514851485146</v>
      </c>
      <c r="P55" s="14">
        <f t="shared" si="13"/>
        <v>41.91419141914192</v>
      </c>
      <c r="Q55" s="18">
        <f t="shared" si="14"/>
        <v>33</v>
      </c>
      <c r="R55" s="18">
        <f t="shared" si="15"/>
        <v>2</v>
      </c>
    </row>
    <row r="56" spans="1:18" ht="12.75">
      <c r="A56" s="22">
        <v>32624</v>
      </c>
      <c r="B56" s="1">
        <v>4</v>
      </c>
      <c r="C56" s="1">
        <v>15</v>
      </c>
      <c r="D56"/>
      <c r="E56"/>
      <c r="F56" s="1">
        <v>1</v>
      </c>
      <c r="G56" s="1">
        <v>12</v>
      </c>
      <c r="H56"/>
      <c r="I56" s="1">
        <v>1</v>
      </c>
      <c r="J56" s="18">
        <f t="shared" si="10"/>
        <v>19</v>
      </c>
      <c r="K56" s="18">
        <f t="shared" si="11"/>
        <v>12</v>
      </c>
      <c r="L56" s="18">
        <f t="shared" si="17"/>
        <v>136</v>
      </c>
      <c r="M56" s="18">
        <f t="shared" si="17"/>
        <v>149</v>
      </c>
      <c r="N56" s="14">
        <f t="shared" si="12"/>
        <v>15.193069306930692</v>
      </c>
      <c r="O56" s="20">
        <f t="shared" si="16"/>
        <v>139.67821782178214</v>
      </c>
      <c r="P56" s="14">
        <f t="shared" si="13"/>
        <v>47.02970297029704</v>
      </c>
      <c r="Q56" s="18">
        <f t="shared" si="14"/>
        <v>32</v>
      </c>
      <c r="R56" s="18">
        <f t="shared" si="15"/>
        <v>1</v>
      </c>
    </row>
    <row r="57" spans="1:18" ht="12.75">
      <c r="A57" s="22">
        <v>32625</v>
      </c>
      <c r="B57" s="1">
        <v>2</v>
      </c>
      <c r="C57" s="1">
        <v>13</v>
      </c>
      <c r="D57"/>
      <c r="E57" s="1">
        <v>1</v>
      </c>
      <c r="F57" s="1">
        <v>2</v>
      </c>
      <c r="G57" s="1">
        <v>20</v>
      </c>
      <c r="H57" s="1">
        <v>1</v>
      </c>
      <c r="I57" s="1">
        <v>2</v>
      </c>
      <c r="J57" s="18">
        <f t="shared" si="10"/>
        <v>14</v>
      </c>
      <c r="K57" s="18">
        <f t="shared" si="11"/>
        <v>19</v>
      </c>
      <c r="L57" s="18">
        <f t="shared" si="17"/>
        <v>150</v>
      </c>
      <c r="M57" s="18">
        <f t="shared" si="17"/>
        <v>168</v>
      </c>
      <c r="N57" s="14">
        <f t="shared" si="12"/>
        <v>16.173267326732674</v>
      </c>
      <c r="O57" s="20">
        <f t="shared" si="16"/>
        <v>155.85148514851483</v>
      </c>
      <c r="P57" s="14">
        <f t="shared" si="13"/>
        <v>52.47524752475248</v>
      </c>
      <c r="Q57" s="18">
        <f t="shared" si="14"/>
        <v>37</v>
      </c>
      <c r="R57" s="18">
        <f t="shared" si="15"/>
        <v>4</v>
      </c>
    </row>
    <row r="58" spans="1:18" ht="12.75">
      <c r="A58" s="22">
        <v>32626</v>
      </c>
      <c r="B58" s="1">
        <v>3</v>
      </c>
      <c r="C58" s="1">
        <v>15</v>
      </c>
      <c r="D58"/>
      <c r="E58"/>
      <c r="F58" s="1">
        <v>3</v>
      </c>
      <c r="G58" s="1">
        <v>18</v>
      </c>
      <c r="H58"/>
      <c r="I58"/>
      <c r="J58" s="18">
        <f t="shared" si="10"/>
        <v>18</v>
      </c>
      <c r="K58" s="18">
        <f t="shared" si="11"/>
        <v>21</v>
      </c>
      <c r="L58" s="18">
        <f t="shared" si="17"/>
        <v>168</v>
      </c>
      <c r="M58" s="18">
        <f t="shared" si="17"/>
        <v>189</v>
      </c>
      <c r="N58" s="14">
        <f t="shared" si="12"/>
        <v>19.113861386138613</v>
      </c>
      <c r="O58" s="20">
        <f t="shared" si="16"/>
        <v>174.96534653465343</v>
      </c>
      <c r="P58" s="14">
        <f t="shared" si="13"/>
        <v>58.91089108910892</v>
      </c>
      <c r="Q58" s="18">
        <f t="shared" si="14"/>
        <v>39</v>
      </c>
      <c r="R58" s="18">
        <f t="shared" si="15"/>
        <v>0</v>
      </c>
    </row>
    <row r="59" spans="1:18" ht="12.75">
      <c r="A59" s="22">
        <v>32627</v>
      </c>
      <c r="B59" s="1">
        <v>2</v>
      </c>
      <c r="C59" s="1">
        <v>12</v>
      </c>
      <c r="D59"/>
      <c r="E59"/>
      <c r="F59"/>
      <c r="G59" s="1">
        <v>9</v>
      </c>
      <c r="H59"/>
      <c r="I59" s="1">
        <v>3</v>
      </c>
      <c r="J59" s="18">
        <f t="shared" si="10"/>
        <v>14</v>
      </c>
      <c r="K59" s="18">
        <f t="shared" si="11"/>
        <v>6</v>
      </c>
      <c r="L59" s="18">
        <f t="shared" si="17"/>
        <v>182</v>
      </c>
      <c r="M59" s="18">
        <f t="shared" si="17"/>
        <v>195</v>
      </c>
      <c r="N59" s="14">
        <f t="shared" si="12"/>
        <v>9.801980198019802</v>
      </c>
      <c r="O59" s="20">
        <f t="shared" si="16"/>
        <v>184.76732673267324</v>
      </c>
      <c r="P59" s="14">
        <f t="shared" si="13"/>
        <v>62.21122112211223</v>
      </c>
      <c r="Q59" s="18">
        <f t="shared" si="14"/>
        <v>23</v>
      </c>
      <c r="R59" s="18">
        <f t="shared" si="15"/>
        <v>3</v>
      </c>
    </row>
    <row r="60" spans="1:18" ht="12.75">
      <c r="A60" s="22">
        <v>32628</v>
      </c>
      <c r="B60" s="1">
        <v>1</v>
      </c>
      <c r="C60" s="1">
        <v>6</v>
      </c>
      <c r="D60"/>
      <c r="E60"/>
      <c r="F60" s="1">
        <v>2</v>
      </c>
      <c r="G60" s="1">
        <v>14</v>
      </c>
      <c r="H60"/>
      <c r="I60" s="1">
        <v>1</v>
      </c>
      <c r="J60" s="18">
        <f t="shared" si="10"/>
        <v>7</v>
      </c>
      <c r="K60" s="18">
        <f t="shared" si="11"/>
        <v>15</v>
      </c>
      <c r="L60" s="18">
        <f t="shared" si="17"/>
        <v>189</v>
      </c>
      <c r="M60" s="18">
        <f t="shared" si="17"/>
        <v>210</v>
      </c>
      <c r="N60" s="14">
        <f t="shared" si="12"/>
        <v>10.782178217821782</v>
      </c>
      <c r="O60" s="20">
        <f t="shared" si="16"/>
        <v>195.54950495049502</v>
      </c>
      <c r="P60" s="14">
        <f t="shared" si="13"/>
        <v>65.84158415841586</v>
      </c>
      <c r="Q60" s="18">
        <f t="shared" si="14"/>
        <v>23</v>
      </c>
      <c r="R60" s="18">
        <f t="shared" si="15"/>
        <v>1</v>
      </c>
    </row>
    <row r="61" spans="1:18" ht="12.75">
      <c r="A61" s="22">
        <v>32629</v>
      </c>
      <c r="B61" s="1">
        <v>1</v>
      </c>
      <c r="C61" s="1">
        <v>10</v>
      </c>
      <c r="D61"/>
      <c r="E61"/>
      <c r="F61" s="1">
        <v>3</v>
      </c>
      <c r="G61" s="1">
        <v>7</v>
      </c>
      <c r="H61"/>
      <c r="I61"/>
      <c r="J61" s="18">
        <f t="shared" si="10"/>
        <v>11</v>
      </c>
      <c r="K61" s="18">
        <f t="shared" si="11"/>
        <v>10</v>
      </c>
      <c r="L61" s="18">
        <f t="shared" si="17"/>
        <v>200</v>
      </c>
      <c r="M61" s="18">
        <f t="shared" si="17"/>
        <v>220</v>
      </c>
      <c r="N61" s="14">
        <f t="shared" si="12"/>
        <v>10.292079207920793</v>
      </c>
      <c r="O61" s="20">
        <f t="shared" si="16"/>
        <v>205.8415841584158</v>
      </c>
      <c r="P61" s="14">
        <f t="shared" si="13"/>
        <v>69.30693069306932</v>
      </c>
      <c r="Q61" s="18">
        <f t="shared" si="14"/>
        <v>21</v>
      </c>
      <c r="R61" s="18">
        <f t="shared" si="15"/>
        <v>0</v>
      </c>
    </row>
    <row r="62" spans="1:18" ht="12.75">
      <c r="A62" s="22">
        <v>32630</v>
      </c>
      <c r="B62"/>
      <c r="C62" s="1">
        <v>2</v>
      </c>
      <c r="D62"/>
      <c r="E62"/>
      <c r="F62"/>
      <c r="G62" s="1">
        <v>7</v>
      </c>
      <c r="H62" s="1">
        <v>1</v>
      </c>
      <c r="I62" s="1">
        <v>1</v>
      </c>
      <c r="J62" s="18">
        <f t="shared" si="10"/>
        <v>2</v>
      </c>
      <c r="K62" s="18">
        <f t="shared" si="11"/>
        <v>5</v>
      </c>
      <c r="L62" s="18">
        <f t="shared" si="17"/>
        <v>202</v>
      </c>
      <c r="M62" s="18">
        <f t="shared" si="17"/>
        <v>225</v>
      </c>
      <c r="N62" s="14">
        <f t="shared" si="12"/>
        <v>3.4306930693069306</v>
      </c>
      <c r="O62" s="20">
        <f t="shared" si="16"/>
        <v>209.27227722772273</v>
      </c>
      <c r="P62" s="14">
        <f t="shared" si="13"/>
        <v>70.46204620462048</v>
      </c>
      <c r="Q62" s="18">
        <f t="shared" si="14"/>
        <v>9</v>
      </c>
      <c r="R62" s="18">
        <f t="shared" si="15"/>
        <v>2</v>
      </c>
    </row>
    <row r="63" spans="1:18" ht="12.75">
      <c r="A63" s="22">
        <v>32631</v>
      </c>
      <c r="B63" s="1">
        <v>1</v>
      </c>
      <c r="C63" s="1">
        <v>3</v>
      </c>
      <c r="D63"/>
      <c r="E63"/>
      <c r="F63"/>
      <c r="G63" s="1">
        <v>2</v>
      </c>
      <c r="H63"/>
      <c r="I63" s="1">
        <v>1</v>
      </c>
      <c r="J63" s="18">
        <f t="shared" si="10"/>
        <v>4</v>
      </c>
      <c r="K63" s="18">
        <f t="shared" si="11"/>
        <v>1</v>
      </c>
      <c r="L63" s="18">
        <f t="shared" si="17"/>
        <v>206</v>
      </c>
      <c r="M63" s="18">
        <f t="shared" si="17"/>
        <v>226</v>
      </c>
      <c r="N63" s="14">
        <f t="shared" si="12"/>
        <v>2.4504950495049505</v>
      </c>
      <c r="O63" s="20">
        <f t="shared" si="16"/>
        <v>211.72277227722768</v>
      </c>
      <c r="P63" s="14">
        <f t="shared" si="13"/>
        <v>71.2871287128713</v>
      </c>
      <c r="Q63" s="18">
        <f t="shared" si="14"/>
        <v>6</v>
      </c>
      <c r="R63" s="18">
        <f t="shared" si="15"/>
        <v>1</v>
      </c>
    </row>
    <row r="64" spans="1:18" ht="12.75">
      <c r="A64" s="22">
        <v>32632</v>
      </c>
      <c r="B64"/>
      <c r="C64" s="1">
        <v>2</v>
      </c>
      <c r="D64"/>
      <c r="E64"/>
      <c r="F64"/>
      <c r="G64" s="1">
        <v>1</v>
      </c>
      <c r="H64"/>
      <c r="I64"/>
      <c r="J64" s="18">
        <f t="shared" si="10"/>
        <v>2</v>
      </c>
      <c r="K64" s="18">
        <f t="shared" si="11"/>
        <v>1</v>
      </c>
      <c r="L64" s="18">
        <f t="shared" si="17"/>
        <v>208</v>
      </c>
      <c r="M64" s="18">
        <f t="shared" si="17"/>
        <v>227</v>
      </c>
      <c r="N64" s="14">
        <f t="shared" si="12"/>
        <v>1.4702970297029703</v>
      </c>
      <c r="O64" s="20">
        <f t="shared" si="16"/>
        <v>213.19306930693065</v>
      </c>
      <c r="P64" s="14">
        <f t="shared" si="13"/>
        <v>71.7821782178218</v>
      </c>
      <c r="Q64" s="18">
        <f t="shared" si="14"/>
        <v>3</v>
      </c>
      <c r="R64" s="18">
        <f t="shared" si="15"/>
        <v>0</v>
      </c>
    </row>
    <row r="65" spans="1:18" ht="12.75">
      <c r="A65" s="22">
        <v>32633</v>
      </c>
      <c r="B65" s="1">
        <v>3</v>
      </c>
      <c r="C65" s="1">
        <v>5</v>
      </c>
      <c r="D65"/>
      <c r="E65"/>
      <c r="F65"/>
      <c r="G65" s="1">
        <v>11</v>
      </c>
      <c r="H65"/>
      <c r="I65"/>
      <c r="J65" s="18">
        <f t="shared" si="10"/>
        <v>8</v>
      </c>
      <c r="K65" s="18">
        <f t="shared" si="11"/>
        <v>11</v>
      </c>
      <c r="L65" s="18">
        <f aca="true" t="shared" si="18" ref="L65:M84">L64+J65</f>
        <v>216</v>
      </c>
      <c r="M65" s="18">
        <f t="shared" si="18"/>
        <v>238</v>
      </c>
      <c r="N65" s="14">
        <f t="shared" si="12"/>
        <v>9.31188118811881</v>
      </c>
      <c r="O65" s="20">
        <f t="shared" si="16"/>
        <v>222.50495049504946</v>
      </c>
      <c r="P65" s="14">
        <f t="shared" si="13"/>
        <v>74.91749174917493</v>
      </c>
      <c r="Q65" s="18">
        <f t="shared" si="14"/>
        <v>19</v>
      </c>
      <c r="R65" s="18">
        <f t="shared" si="15"/>
        <v>0</v>
      </c>
    </row>
    <row r="66" spans="1:18" ht="12.75">
      <c r="A66" s="22">
        <v>32634</v>
      </c>
      <c r="B66"/>
      <c r="C66" s="1">
        <v>4</v>
      </c>
      <c r="D66"/>
      <c r="E66" s="1">
        <v>1</v>
      </c>
      <c r="F66" s="1">
        <v>1</v>
      </c>
      <c r="G66" s="1">
        <v>3</v>
      </c>
      <c r="H66"/>
      <c r="I66"/>
      <c r="J66" s="18">
        <f t="shared" si="10"/>
        <v>3</v>
      </c>
      <c r="K66" s="18">
        <f t="shared" si="11"/>
        <v>4</v>
      </c>
      <c r="L66" s="18">
        <f t="shared" si="18"/>
        <v>219</v>
      </c>
      <c r="M66" s="18">
        <f t="shared" si="18"/>
        <v>242</v>
      </c>
      <c r="N66" s="14">
        <f t="shared" si="12"/>
        <v>3.4306930693069306</v>
      </c>
      <c r="O66" s="20">
        <f t="shared" si="16"/>
        <v>225.93564356435638</v>
      </c>
      <c r="P66" s="14">
        <f t="shared" si="13"/>
        <v>76.07260726072609</v>
      </c>
      <c r="Q66" s="18">
        <f t="shared" si="14"/>
        <v>8</v>
      </c>
      <c r="R66" s="18">
        <f t="shared" si="15"/>
        <v>1</v>
      </c>
    </row>
    <row r="67" spans="1:19" ht="12.75">
      <c r="A67" s="22">
        <v>32635</v>
      </c>
      <c r="B67" s="1">
        <v>1</v>
      </c>
      <c r="C67" s="1">
        <v>3</v>
      </c>
      <c r="D67"/>
      <c r="E67"/>
      <c r="F67"/>
      <c r="G67" s="1">
        <v>7</v>
      </c>
      <c r="H67"/>
      <c r="I67"/>
      <c r="J67" s="18">
        <f t="shared" si="10"/>
        <v>4</v>
      </c>
      <c r="K67" s="18">
        <f t="shared" si="11"/>
        <v>7</v>
      </c>
      <c r="L67" s="18">
        <f t="shared" si="18"/>
        <v>223</v>
      </c>
      <c r="M67" s="18">
        <f t="shared" si="18"/>
        <v>249</v>
      </c>
      <c r="N67" s="14">
        <f t="shared" si="12"/>
        <v>5.391089108910891</v>
      </c>
      <c r="O67" s="20">
        <f t="shared" si="16"/>
        <v>231.3267326732673</v>
      </c>
      <c r="P67" s="14">
        <f t="shared" si="13"/>
        <v>77.8877887788779</v>
      </c>
      <c r="Q67" s="18">
        <f t="shared" si="14"/>
        <v>11</v>
      </c>
      <c r="R67" s="18">
        <f t="shared" si="15"/>
        <v>0</v>
      </c>
      <c r="S67" s="17"/>
    </row>
    <row r="68" spans="1:18" ht="12.75">
      <c r="A68" s="22">
        <v>32636</v>
      </c>
      <c r="B68" s="1">
        <v>2</v>
      </c>
      <c r="C68" s="1">
        <v>6</v>
      </c>
      <c r="D68"/>
      <c r="E68" s="1">
        <v>2</v>
      </c>
      <c r="F68"/>
      <c r="G68" s="1">
        <v>11</v>
      </c>
      <c r="H68"/>
      <c r="I68" s="1">
        <v>1</v>
      </c>
      <c r="J68" s="18">
        <f aca="true" t="shared" si="19" ref="J68:J94">+B68+C68-D68-E68</f>
        <v>6</v>
      </c>
      <c r="K68" s="18">
        <f aca="true" t="shared" si="20" ref="K68:K94">+F68+G68-H68-I68</f>
        <v>10</v>
      </c>
      <c r="L68" s="18">
        <f t="shared" si="18"/>
        <v>229</v>
      </c>
      <c r="M68" s="18">
        <f t="shared" si="18"/>
        <v>259</v>
      </c>
      <c r="N68" s="14">
        <f aca="true" t="shared" si="21" ref="N68:N94">(+J68+K68)*($J$96/($J$96+$K$96))</f>
        <v>7.841584158415841</v>
      </c>
      <c r="O68" s="20">
        <f t="shared" si="16"/>
        <v>239.16831683168311</v>
      </c>
      <c r="P68" s="14">
        <f aca="true" t="shared" si="22" ref="P68:P94">O68*100/$N$96</f>
        <v>80.52805280528054</v>
      </c>
      <c r="Q68" s="18">
        <f aca="true" t="shared" si="23" ref="Q68:Q94">+B68+C68+F68+G68</f>
        <v>19</v>
      </c>
      <c r="R68" s="18">
        <f aca="true" t="shared" si="24" ref="R68:R94">D68+E68+H68+I68</f>
        <v>3</v>
      </c>
    </row>
    <row r="69" spans="1:18" ht="12.75">
      <c r="A69" s="22">
        <v>32637</v>
      </c>
      <c r="B69"/>
      <c r="C69" s="1">
        <v>5</v>
      </c>
      <c r="D69"/>
      <c r="E69" s="1">
        <v>1</v>
      </c>
      <c r="F69" s="1">
        <v>3</v>
      </c>
      <c r="G69" s="1">
        <v>9</v>
      </c>
      <c r="H69"/>
      <c r="I69"/>
      <c r="J69" s="18">
        <f t="shared" si="19"/>
        <v>4</v>
      </c>
      <c r="K69" s="18">
        <f t="shared" si="20"/>
        <v>12</v>
      </c>
      <c r="L69" s="18">
        <f t="shared" si="18"/>
        <v>233</v>
      </c>
      <c r="M69" s="18">
        <f t="shared" si="18"/>
        <v>271</v>
      </c>
      <c r="N69" s="14">
        <f t="shared" si="21"/>
        <v>7.841584158415841</v>
      </c>
      <c r="O69" s="20">
        <f aca="true" t="shared" si="25" ref="O69:O94">O68+N69</f>
        <v>247.00990099009897</v>
      </c>
      <c r="P69" s="14">
        <f t="shared" si="22"/>
        <v>83.16831683168319</v>
      </c>
      <c r="Q69" s="18">
        <f t="shared" si="23"/>
        <v>17</v>
      </c>
      <c r="R69" s="18">
        <f t="shared" si="24"/>
        <v>1</v>
      </c>
    </row>
    <row r="70" spans="1:18" ht="12.75">
      <c r="A70" s="22">
        <v>32638</v>
      </c>
      <c r="B70"/>
      <c r="C70"/>
      <c r="D70"/>
      <c r="E70"/>
      <c r="F70"/>
      <c r="G70" s="1">
        <v>2</v>
      </c>
      <c r="H70"/>
      <c r="I70"/>
      <c r="J70" s="18">
        <f t="shared" si="19"/>
        <v>0</v>
      </c>
      <c r="K70" s="18">
        <f t="shared" si="20"/>
        <v>2</v>
      </c>
      <c r="L70" s="18">
        <f t="shared" si="18"/>
        <v>233</v>
      </c>
      <c r="M70" s="18">
        <f t="shared" si="18"/>
        <v>273</v>
      </c>
      <c r="N70" s="14">
        <f t="shared" si="21"/>
        <v>0.9801980198019802</v>
      </c>
      <c r="O70" s="20">
        <f t="shared" si="25"/>
        <v>247.99009900990094</v>
      </c>
      <c r="P70" s="14">
        <f t="shared" si="22"/>
        <v>83.49834983498351</v>
      </c>
      <c r="Q70" s="18">
        <f t="shared" si="23"/>
        <v>2</v>
      </c>
      <c r="R70" s="18">
        <f t="shared" si="24"/>
        <v>0</v>
      </c>
    </row>
    <row r="71" spans="1:18" ht="12.75">
      <c r="A71" s="22">
        <v>32639</v>
      </c>
      <c r="B71" s="1">
        <v>1</v>
      </c>
      <c r="C71" s="1">
        <v>4</v>
      </c>
      <c r="D71"/>
      <c r="E71"/>
      <c r="F71"/>
      <c r="G71" s="1">
        <v>2</v>
      </c>
      <c r="H71"/>
      <c r="I71"/>
      <c r="J71" s="18">
        <f t="shared" si="19"/>
        <v>5</v>
      </c>
      <c r="K71" s="18">
        <f t="shared" si="20"/>
        <v>2</v>
      </c>
      <c r="L71" s="18">
        <f t="shared" si="18"/>
        <v>238</v>
      </c>
      <c r="M71" s="18">
        <f t="shared" si="18"/>
        <v>275</v>
      </c>
      <c r="N71" s="14">
        <f t="shared" si="21"/>
        <v>3.4306930693069306</v>
      </c>
      <c r="O71" s="20">
        <f t="shared" si="25"/>
        <v>251.42079207920787</v>
      </c>
      <c r="P71" s="14">
        <f t="shared" si="22"/>
        <v>84.65346534653466</v>
      </c>
      <c r="Q71" s="18">
        <f t="shared" si="23"/>
        <v>7</v>
      </c>
      <c r="R71" s="18">
        <f t="shared" si="24"/>
        <v>0</v>
      </c>
    </row>
    <row r="72" spans="1:18" ht="12.75">
      <c r="A72" s="22">
        <v>32640</v>
      </c>
      <c r="B72" s="1">
        <v>2</v>
      </c>
      <c r="C72" s="1">
        <v>11</v>
      </c>
      <c r="D72"/>
      <c r="E72"/>
      <c r="F72" s="1">
        <v>2</v>
      </c>
      <c r="G72" s="1">
        <v>11</v>
      </c>
      <c r="H72"/>
      <c r="I72" s="1">
        <v>3</v>
      </c>
      <c r="J72" s="18">
        <f t="shared" si="19"/>
        <v>13</v>
      </c>
      <c r="K72" s="18">
        <f t="shared" si="20"/>
        <v>10</v>
      </c>
      <c r="L72" s="18">
        <f t="shared" si="18"/>
        <v>251</v>
      </c>
      <c r="M72" s="18">
        <f t="shared" si="18"/>
        <v>285</v>
      </c>
      <c r="N72" s="14">
        <f t="shared" si="21"/>
        <v>11.272277227722771</v>
      </c>
      <c r="O72" s="20">
        <f t="shared" si="25"/>
        <v>262.6930693069306</v>
      </c>
      <c r="P72" s="14">
        <f t="shared" si="22"/>
        <v>88.44884488448847</v>
      </c>
      <c r="Q72" s="18">
        <f t="shared" si="23"/>
        <v>26</v>
      </c>
      <c r="R72" s="18">
        <f t="shared" si="24"/>
        <v>3</v>
      </c>
    </row>
    <row r="73" spans="1:18" ht="12.75">
      <c r="A73" s="22">
        <v>32641</v>
      </c>
      <c r="B73" s="1">
        <v>1</v>
      </c>
      <c r="C73" s="1">
        <v>7</v>
      </c>
      <c r="D73"/>
      <c r="E73"/>
      <c r="F73"/>
      <c r="G73" s="1">
        <v>2</v>
      </c>
      <c r="H73" s="1">
        <v>1</v>
      </c>
      <c r="I73" s="1">
        <v>1</v>
      </c>
      <c r="J73" s="18">
        <f t="shared" si="19"/>
        <v>8</v>
      </c>
      <c r="K73" s="18">
        <f t="shared" si="20"/>
        <v>0</v>
      </c>
      <c r="L73" s="18">
        <f t="shared" si="18"/>
        <v>259</v>
      </c>
      <c r="M73" s="18">
        <f t="shared" si="18"/>
        <v>285</v>
      </c>
      <c r="N73" s="14">
        <f t="shared" si="21"/>
        <v>3.9207920792079207</v>
      </c>
      <c r="O73" s="20">
        <f t="shared" si="25"/>
        <v>266.6138613861385</v>
      </c>
      <c r="P73" s="14">
        <f t="shared" si="22"/>
        <v>89.76897689768977</v>
      </c>
      <c r="Q73" s="18">
        <f t="shared" si="23"/>
        <v>10</v>
      </c>
      <c r="R73" s="18">
        <f t="shared" si="24"/>
        <v>2</v>
      </c>
    </row>
    <row r="74" spans="1:18" ht="12.75">
      <c r="A74" s="22">
        <v>32642</v>
      </c>
      <c r="B74" s="1">
        <v>2</v>
      </c>
      <c r="C74" s="1">
        <v>7</v>
      </c>
      <c r="D74"/>
      <c r="E74"/>
      <c r="F74" s="1">
        <v>1</v>
      </c>
      <c r="G74" s="1">
        <v>13</v>
      </c>
      <c r="H74"/>
      <c r="I74" s="1">
        <v>2</v>
      </c>
      <c r="J74" s="18">
        <f t="shared" si="19"/>
        <v>9</v>
      </c>
      <c r="K74" s="18">
        <f t="shared" si="20"/>
        <v>12</v>
      </c>
      <c r="L74" s="18">
        <f t="shared" si="18"/>
        <v>268</v>
      </c>
      <c r="M74" s="18">
        <f t="shared" si="18"/>
        <v>297</v>
      </c>
      <c r="N74" s="14">
        <f t="shared" si="21"/>
        <v>10.292079207920793</v>
      </c>
      <c r="O74" s="20">
        <f t="shared" si="25"/>
        <v>276.9059405940593</v>
      </c>
      <c r="P74" s="14">
        <f t="shared" si="22"/>
        <v>93.23432343234323</v>
      </c>
      <c r="Q74" s="18">
        <f t="shared" si="23"/>
        <v>23</v>
      </c>
      <c r="R74" s="18">
        <f t="shared" si="24"/>
        <v>2</v>
      </c>
    </row>
    <row r="75" spans="1:18" ht="12.75">
      <c r="A75" s="22">
        <v>32643</v>
      </c>
      <c r="B75"/>
      <c r="C75" s="1">
        <v>5</v>
      </c>
      <c r="D75"/>
      <c r="E75" s="1">
        <v>3</v>
      </c>
      <c r="F75"/>
      <c r="G75" s="1">
        <v>4</v>
      </c>
      <c r="H75"/>
      <c r="I75" s="1">
        <v>1</v>
      </c>
      <c r="J75" s="18">
        <f t="shared" si="19"/>
        <v>2</v>
      </c>
      <c r="K75" s="18">
        <f t="shared" si="20"/>
        <v>3</v>
      </c>
      <c r="L75" s="18">
        <f t="shared" si="18"/>
        <v>270</v>
      </c>
      <c r="M75" s="18">
        <f t="shared" si="18"/>
        <v>300</v>
      </c>
      <c r="N75" s="14">
        <f t="shared" si="21"/>
        <v>2.4504950495049505</v>
      </c>
      <c r="O75" s="20">
        <f t="shared" si="25"/>
        <v>279.3564356435642</v>
      </c>
      <c r="P75" s="14">
        <f t="shared" si="22"/>
        <v>94.05940594059405</v>
      </c>
      <c r="Q75" s="18">
        <f t="shared" si="23"/>
        <v>9</v>
      </c>
      <c r="R75" s="18">
        <f t="shared" si="24"/>
        <v>4</v>
      </c>
    </row>
    <row r="76" spans="1:18" ht="12.75">
      <c r="A76" s="22">
        <v>32644</v>
      </c>
      <c r="B76"/>
      <c r="C76" s="1">
        <v>1</v>
      </c>
      <c r="D76"/>
      <c r="E76"/>
      <c r="F76"/>
      <c r="G76" s="1">
        <v>2</v>
      </c>
      <c r="H76"/>
      <c r="I76" s="1">
        <v>2</v>
      </c>
      <c r="J76" s="18">
        <f t="shared" si="19"/>
        <v>1</v>
      </c>
      <c r="K76" s="18">
        <f t="shared" si="20"/>
        <v>0</v>
      </c>
      <c r="L76" s="18">
        <f t="shared" si="18"/>
        <v>271</v>
      </c>
      <c r="M76" s="18">
        <f t="shared" si="18"/>
        <v>300</v>
      </c>
      <c r="N76" s="14">
        <f t="shared" si="21"/>
        <v>0.4900990099009901</v>
      </c>
      <c r="O76" s="20">
        <f t="shared" si="25"/>
        <v>279.8465346534652</v>
      </c>
      <c r="P76" s="14">
        <f t="shared" si="22"/>
        <v>94.22442244224422</v>
      </c>
      <c r="Q76" s="18">
        <f t="shared" si="23"/>
        <v>3</v>
      </c>
      <c r="R76" s="18">
        <f t="shared" si="24"/>
        <v>2</v>
      </c>
    </row>
    <row r="77" spans="1:18" ht="12.75">
      <c r="A77" s="22">
        <v>32645</v>
      </c>
      <c r="B77" s="1">
        <v>1</v>
      </c>
      <c r="C77" s="1">
        <v>2</v>
      </c>
      <c r="D77"/>
      <c r="E77" s="1">
        <v>1</v>
      </c>
      <c r="F77" s="1">
        <v>1</v>
      </c>
      <c r="G77" s="1">
        <v>5</v>
      </c>
      <c r="H77"/>
      <c r="I77" s="1">
        <v>2</v>
      </c>
      <c r="J77" s="18">
        <f t="shared" si="19"/>
        <v>2</v>
      </c>
      <c r="K77" s="18">
        <f t="shared" si="20"/>
        <v>4</v>
      </c>
      <c r="L77" s="18">
        <f t="shared" si="18"/>
        <v>273</v>
      </c>
      <c r="M77" s="18">
        <f t="shared" si="18"/>
        <v>304</v>
      </c>
      <c r="N77" s="14">
        <f t="shared" si="21"/>
        <v>2.9405940594059405</v>
      </c>
      <c r="O77" s="20">
        <f t="shared" si="25"/>
        <v>282.78712871287115</v>
      </c>
      <c r="P77" s="14">
        <f t="shared" si="22"/>
        <v>95.2145214521452</v>
      </c>
      <c r="Q77" s="18">
        <f t="shared" si="23"/>
        <v>9</v>
      </c>
      <c r="R77" s="18">
        <f t="shared" si="24"/>
        <v>3</v>
      </c>
    </row>
    <row r="78" spans="1:18" ht="12.75">
      <c r="A78" s="22">
        <v>32646</v>
      </c>
      <c r="B78" s="1">
        <v>4</v>
      </c>
      <c r="C78" s="1">
        <v>3</v>
      </c>
      <c r="D78"/>
      <c r="E78" s="1">
        <v>1</v>
      </c>
      <c r="F78" s="1">
        <v>4</v>
      </c>
      <c r="G78" s="1">
        <v>2</v>
      </c>
      <c r="H78" s="1">
        <v>1</v>
      </c>
      <c r="I78" s="1">
        <v>1</v>
      </c>
      <c r="J78" s="18">
        <f t="shared" si="19"/>
        <v>6</v>
      </c>
      <c r="K78" s="18">
        <f t="shared" si="20"/>
        <v>4</v>
      </c>
      <c r="L78" s="18">
        <f t="shared" si="18"/>
        <v>279</v>
      </c>
      <c r="M78" s="18">
        <f t="shared" si="18"/>
        <v>308</v>
      </c>
      <c r="N78" s="14">
        <f t="shared" si="21"/>
        <v>4.900990099009901</v>
      </c>
      <c r="O78" s="20">
        <f t="shared" si="25"/>
        <v>287.68811881188105</v>
      </c>
      <c r="P78" s="14">
        <f t="shared" si="22"/>
        <v>96.86468646864687</v>
      </c>
      <c r="Q78" s="18">
        <f t="shared" si="23"/>
        <v>13</v>
      </c>
      <c r="R78" s="18">
        <f t="shared" si="24"/>
        <v>3</v>
      </c>
    </row>
    <row r="79" spans="1:18" ht="12.75">
      <c r="A79" s="22">
        <v>32647</v>
      </c>
      <c r="B79"/>
      <c r="C79"/>
      <c r="D79"/>
      <c r="E79" s="1">
        <v>1</v>
      </c>
      <c r="F79"/>
      <c r="G79" s="1">
        <v>2</v>
      </c>
      <c r="H79" s="1">
        <v>1</v>
      </c>
      <c r="I79"/>
      <c r="J79" s="18">
        <f t="shared" si="19"/>
        <v>-1</v>
      </c>
      <c r="K79" s="18">
        <f t="shared" si="20"/>
        <v>1</v>
      </c>
      <c r="L79" s="18">
        <f t="shared" si="18"/>
        <v>278</v>
      </c>
      <c r="M79" s="18">
        <f t="shared" si="18"/>
        <v>309</v>
      </c>
      <c r="N79" s="14">
        <f t="shared" si="21"/>
        <v>0</v>
      </c>
      <c r="O79" s="20">
        <f t="shared" si="25"/>
        <v>287.68811881188105</v>
      </c>
      <c r="P79" s="14">
        <f t="shared" si="22"/>
        <v>96.86468646864687</v>
      </c>
      <c r="Q79" s="18">
        <f t="shared" si="23"/>
        <v>2</v>
      </c>
      <c r="R79" s="18">
        <f t="shared" si="24"/>
        <v>2</v>
      </c>
    </row>
    <row r="80" spans="1:18" ht="12.75">
      <c r="A80" s="22">
        <v>32648</v>
      </c>
      <c r="B80" s="1">
        <v>1</v>
      </c>
      <c r="C80"/>
      <c r="D80" s="1">
        <v>1</v>
      </c>
      <c r="E80"/>
      <c r="F80"/>
      <c r="G80"/>
      <c r="H80"/>
      <c r="I80"/>
      <c r="J80" s="18">
        <f t="shared" si="19"/>
        <v>0</v>
      </c>
      <c r="K80" s="18">
        <f t="shared" si="20"/>
        <v>0</v>
      </c>
      <c r="L80" s="18">
        <f t="shared" si="18"/>
        <v>278</v>
      </c>
      <c r="M80" s="18">
        <f t="shared" si="18"/>
        <v>309</v>
      </c>
      <c r="N80" s="14">
        <f t="shared" si="21"/>
        <v>0</v>
      </c>
      <c r="O80" s="20">
        <f t="shared" si="25"/>
        <v>287.68811881188105</v>
      </c>
      <c r="P80" s="14">
        <f t="shared" si="22"/>
        <v>96.86468646864687</v>
      </c>
      <c r="Q80" s="18">
        <f t="shared" si="23"/>
        <v>1</v>
      </c>
      <c r="R80" s="18">
        <f t="shared" si="24"/>
        <v>1</v>
      </c>
    </row>
    <row r="81" spans="1:19" ht="12.75">
      <c r="A81" s="22">
        <v>32649</v>
      </c>
      <c r="B81" s="1">
        <v>1</v>
      </c>
      <c r="C81" s="1">
        <v>4</v>
      </c>
      <c r="D81"/>
      <c r="E81"/>
      <c r="F81"/>
      <c r="G81"/>
      <c r="H81"/>
      <c r="I81" s="1">
        <v>1</v>
      </c>
      <c r="J81" s="18">
        <f t="shared" si="19"/>
        <v>5</v>
      </c>
      <c r="K81" s="18">
        <f t="shared" si="20"/>
        <v>-1</v>
      </c>
      <c r="L81" s="18">
        <f t="shared" si="18"/>
        <v>283</v>
      </c>
      <c r="M81" s="18">
        <f t="shared" si="18"/>
        <v>308</v>
      </c>
      <c r="N81" s="14">
        <f t="shared" si="21"/>
        <v>1.9603960396039604</v>
      </c>
      <c r="O81" s="20">
        <f t="shared" si="25"/>
        <v>289.648514851485</v>
      </c>
      <c r="P81" s="14">
        <f t="shared" si="22"/>
        <v>97.52475247524751</v>
      </c>
      <c r="Q81" s="18">
        <f t="shared" si="23"/>
        <v>5</v>
      </c>
      <c r="R81" s="18">
        <f t="shared" si="24"/>
        <v>1</v>
      </c>
      <c r="S81" s="17"/>
    </row>
    <row r="82" spans="1:18" ht="12.75">
      <c r="A82" s="22">
        <v>32650</v>
      </c>
      <c r="B82"/>
      <c r="C82" s="1">
        <v>3</v>
      </c>
      <c r="D82" s="1">
        <v>1</v>
      </c>
      <c r="E82"/>
      <c r="F82" s="1">
        <v>1</v>
      </c>
      <c r="G82" s="1">
        <v>1</v>
      </c>
      <c r="H82"/>
      <c r="I82"/>
      <c r="J82" s="18">
        <f t="shared" si="19"/>
        <v>2</v>
      </c>
      <c r="K82" s="18">
        <f t="shared" si="20"/>
        <v>2</v>
      </c>
      <c r="L82" s="18">
        <f t="shared" si="18"/>
        <v>285</v>
      </c>
      <c r="M82" s="18">
        <f t="shared" si="18"/>
        <v>310</v>
      </c>
      <c r="N82" s="14">
        <f t="shared" si="21"/>
        <v>1.9603960396039604</v>
      </c>
      <c r="O82" s="20">
        <f t="shared" si="25"/>
        <v>291.60891089108895</v>
      </c>
      <c r="P82" s="14">
        <f t="shared" si="22"/>
        <v>98.18481848184817</v>
      </c>
      <c r="Q82" s="18">
        <f t="shared" si="23"/>
        <v>5</v>
      </c>
      <c r="R82" s="18">
        <f t="shared" si="24"/>
        <v>1</v>
      </c>
    </row>
    <row r="83" spans="1:18" ht="12.75">
      <c r="A83" s="22">
        <v>32651</v>
      </c>
      <c r="B83"/>
      <c r="C83" s="1">
        <v>1</v>
      </c>
      <c r="D83"/>
      <c r="E83"/>
      <c r="F83"/>
      <c r="G83" s="1">
        <v>2</v>
      </c>
      <c r="H83" s="1">
        <v>1</v>
      </c>
      <c r="I83" s="1">
        <v>2</v>
      </c>
      <c r="J83" s="18">
        <f t="shared" si="19"/>
        <v>1</v>
      </c>
      <c r="K83" s="18">
        <f t="shared" si="20"/>
        <v>-1</v>
      </c>
      <c r="L83" s="18">
        <f t="shared" si="18"/>
        <v>286</v>
      </c>
      <c r="M83" s="18">
        <f t="shared" si="18"/>
        <v>309</v>
      </c>
      <c r="N83" s="14">
        <f t="shared" si="21"/>
        <v>0</v>
      </c>
      <c r="O83" s="20">
        <f t="shared" si="25"/>
        <v>291.60891089108895</v>
      </c>
      <c r="P83" s="14">
        <f t="shared" si="22"/>
        <v>98.18481848184817</v>
      </c>
      <c r="Q83" s="18">
        <f t="shared" si="23"/>
        <v>3</v>
      </c>
      <c r="R83" s="18">
        <f t="shared" si="24"/>
        <v>3</v>
      </c>
    </row>
    <row r="84" spans="1:18" ht="12.75">
      <c r="A84" s="22">
        <v>32652</v>
      </c>
      <c r="B84" s="1">
        <v>1</v>
      </c>
      <c r="C84" s="1">
        <v>2</v>
      </c>
      <c r="D84" s="1">
        <v>1</v>
      </c>
      <c r="E84"/>
      <c r="F84"/>
      <c r="G84" s="1">
        <v>4</v>
      </c>
      <c r="H84" s="1">
        <v>1</v>
      </c>
      <c r="I84" s="1">
        <v>2</v>
      </c>
      <c r="J84" s="18">
        <f t="shared" si="19"/>
        <v>2</v>
      </c>
      <c r="K84" s="18">
        <f t="shared" si="20"/>
        <v>1</v>
      </c>
      <c r="L84" s="18">
        <f t="shared" si="18"/>
        <v>288</v>
      </c>
      <c r="M84" s="18">
        <f t="shared" si="18"/>
        <v>310</v>
      </c>
      <c r="N84" s="14">
        <f t="shared" si="21"/>
        <v>1.4702970297029703</v>
      </c>
      <c r="O84" s="20">
        <f t="shared" si="25"/>
        <v>293.07920792079193</v>
      </c>
      <c r="P84" s="14">
        <f t="shared" si="22"/>
        <v>98.67986798679867</v>
      </c>
      <c r="Q84" s="18">
        <f t="shared" si="23"/>
        <v>7</v>
      </c>
      <c r="R84" s="18">
        <f t="shared" si="24"/>
        <v>4</v>
      </c>
    </row>
    <row r="85" spans="1:18" ht="12.75">
      <c r="A85" s="22">
        <v>32653</v>
      </c>
      <c r="B85"/>
      <c r="C85" s="1">
        <v>3</v>
      </c>
      <c r="D85"/>
      <c r="E85" s="1">
        <v>1</v>
      </c>
      <c r="F85"/>
      <c r="G85"/>
      <c r="H85" s="1">
        <v>1</v>
      </c>
      <c r="I85" s="1">
        <v>1</v>
      </c>
      <c r="J85" s="18">
        <f t="shared" si="19"/>
        <v>2</v>
      </c>
      <c r="K85" s="18">
        <f t="shared" si="20"/>
        <v>-2</v>
      </c>
      <c r="L85" s="18">
        <f aca="true" t="shared" si="26" ref="L85:M94">L84+J85</f>
        <v>290</v>
      </c>
      <c r="M85" s="18">
        <f t="shared" si="26"/>
        <v>308</v>
      </c>
      <c r="N85" s="14">
        <f t="shared" si="21"/>
        <v>0</v>
      </c>
      <c r="O85" s="20">
        <f t="shared" si="25"/>
        <v>293.07920792079193</v>
      </c>
      <c r="P85" s="14">
        <f t="shared" si="22"/>
        <v>98.67986798679867</v>
      </c>
      <c r="Q85" s="18">
        <f t="shared" si="23"/>
        <v>3</v>
      </c>
      <c r="R85" s="18">
        <f t="shared" si="24"/>
        <v>3</v>
      </c>
    </row>
    <row r="86" spans="1:18" ht="12.75">
      <c r="A86" s="22">
        <v>32654</v>
      </c>
      <c r="B86"/>
      <c r="C86" s="1">
        <v>3</v>
      </c>
      <c r="D86"/>
      <c r="E86" s="1">
        <v>1</v>
      </c>
      <c r="F86"/>
      <c r="G86" s="1">
        <v>2</v>
      </c>
      <c r="H86"/>
      <c r="I86"/>
      <c r="J86" s="18">
        <f t="shared" si="19"/>
        <v>2</v>
      </c>
      <c r="K86" s="18">
        <f t="shared" si="20"/>
        <v>2</v>
      </c>
      <c r="L86" s="18">
        <f t="shared" si="26"/>
        <v>292</v>
      </c>
      <c r="M86" s="18">
        <f t="shared" si="26"/>
        <v>310</v>
      </c>
      <c r="N86" s="14">
        <f t="shared" si="21"/>
        <v>1.9603960396039604</v>
      </c>
      <c r="O86" s="20">
        <f t="shared" si="25"/>
        <v>295.0396039603959</v>
      </c>
      <c r="P86" s="14">
        <f t="shared" si="22"/>
        <v>99.33993399339933</v>
      </c>
      <c r="Q86" s="18">
        <f t="shared" si="23"/>
        <v>5</v>
      </c>
      <c r="R86" s="18">
        <f t="shared" si="24"/>
        <v>1</v>
      </c>
    </row>
    <row r="87" spans="1:18" ht="12.75">
      <c r="A87" s="22">
        <v>32655</v>
      </c>
      <c r="B87"/>
      <c r="C87" s="1">
        <v>3</v>
      </c>
      <c r="D87"/>
      <c r="E87" s="1">
        <v>1</v>
      </c>
      <c r="F87"/>
      <c r="G87" s="1">
        <v>1</v>
      </c>
      <c r="H87"/>
      <c r="I87"/>
      <c r="J87" s="18">
        <f t="shared" si="19"/>
        <v>2</v>
      </c>
      <c r="K87" s="18">
        <f t="shared" si="20"/>
        <v>1</v>
      </c>
      <c r="L87" s="18">
        <f t="shared" si="26"/>
        <v>294</v>
      </c>
      <c r="M87" s="18">
        <f t="shared" si="26"/>
        <v>311</v>
      </c>
      <c r="N87" s="14">
        <f t="shared" si="21"/>
        <v>1.4702970297029703</v>
      </c>
      <c r="O87" s="20">
        <f t="shared" si="25"/>
        <v>296.50990099009886</v>
      </c>
      <c r="P87" s="14">
        <f t="shared" si="22"/>
        <v>99.83498349834983</v>
      </c>
      <c r="Q87" s="18">
        <f t="shared" si="23"/>
        <v>4</v>
      </c>
      <c r="R87" s="18">
        <f t="shared" si="24"/>
        <v>1</v>
      </c>
    </row>
    <row r="88" spans="1:18" ht="12.75">
      <c r="A88" s="22">
        <v>32656</v>
      </c>
      <c r="B88" s="1">
        <v>1</v>
      </c>
      <c r="C88" s="1">
        <v>1</v>
      </c>
      <c r="D88" s="1">
        <v>1</v>
      </c>
      <c r="E88"/>
      <c r="F88"/>
      <c r="G88"/>
      <c r="H88"/>
      <c r="I88" s="1">
        <v>1</v>
      </c>
      <c r="J88" s="18">
        <f t="shared" si="19"/>
        <v>1</v>
      </c>
      <c r="K88" s="18">
        <f t="shared" si="20"/>
        <v>-1</v>
      </c>
      <c r="L88" s="18">
        <f t="shared" si="26"/>
        <v>295</v>
      </c>
      <c r="M88" s="18">
        <f t="shared" si="26"/>
        <v>310</v>
      </c>
      <c r="N88" s="14">
        <f t="shared" si="21"/>
        <v>0</v>
      </c>
      <c r="O88" s="20">
        <f t="shared" si="25"/>
        <v>296.50990099009886</v>
      </c>
      <c r="P88" s="14">
        <f t="shared" si="22"/>
        <v>99.83498349834983</v>
      </c>
      <c r="Q88" s="18">
        <f t="shared" si="23"/>
        <v>2</v>
      </c>
      <c r="R88" s="18">
        <f t="shared" si="24"/>
        <v>2</v>
      </c>
    </row>
    <row r="89" spans="1:18" ht="12.75">
      <c r="A89" s="22">
        <v>32657</v>
      </c>
      <c r="B89"/>
      <c r="C89"/>
      <c r="D89"/>
      <c r="E89"/>
      <c r="F89"/>
      <c r="G89"/>
      <c r="H89"/>
      <c r="I89" s="1">
        <v>1</v>
      </c>
      <c r="J89" s="18">
        <f t="shared" si="19"/>
        <v>0</v>
      </c>
      <c r="K89" s="18">
        <f t="shared" si="20"/>
        <v>-1</v>
      </c>
      <c r="L89" s="18">
        <f t="shared" si="26"/>
        <v>295</v>
      </c>
      <c r="M89" s="18">
        <f t="shared" si="26"/>
        <v>309</v>
      </c>
      <c r="N89" s="14">
        <f t="shared" si="21"/>
        <v>-0.4900990099009901</v>
      </c>
      <c r="O89" s="20">
        <f t="shared" si="25"/>
        <v>296.0198019801979</v>
      </c>
      <c r="P89" s="14">
        <f t="shared" si="22"/>
        <v>99.66996699669966</v>
      </c>
      <c r="Q89" s="18">
        <f t="shared" si="23"/>
        <v>0</v>
      </c>
      <c r="R89" s="18">
        <f t="shared" si="24"/>
        <v>1</v>
      </c>
    </row>
    <row r="90" spans="1:18" ht="12.75">
      <c r="A90" s="22">
        <v>32658</v>
      </c>
      <c r="B90"/>
      <c r="C90" s="1">
        <v>2</v>
      </c>
      <c r="D90"/>
      <c r="E90"/>
      <c r="F90"/>
      <c r="G90"/>
      <c r="H90"/>
      <c r="I90"/>
      <c r="J90" s="18">
        <f t="shared" si="19"/>
        <v>2</v>
      </c>
      <c r="K90" s="18">
        <f t="shared" si="20"/>
        <v>0</v>
      </c>
      <c r="L90" s="18">
        <f t="shared" si="26"/>
        <v>297</v>
      </c>
      <c r="M90" s="18">
        <f t="shared" si="26"/>
        <v>309</v>
      </c>
      <c r="N90" s="14">
        <f t="shared" si="21"/>
        <v>0.9801980198019802</v>
      </c>
      <c r="O90" s="20">
        <f t="shared" si="25"/>
        <v>296.9999999999999</v>
      </c>
      <c r="P90" s="14">
        <f t="shared" si="22"/>
        <v>100</v>
      </c>
      <c r="Q90" s="18">
        <f t="shared" si="23"/>
        <v>2</v>
      </c>
      <c r="R90" s="18">
        <f t="shared" si="24"/>
        <v>0</v>
      </c>
    </row>
    <row r="91" spans="1:18" ht="12.75">
      <c r="A91" s="22">
        <v>32659</v>
      </c>
      <c r="B91"/>
      <c r="C91"/>
      <c r="D91"/>
      <c r="E91"/>
      <c r="F91"/>
      <c r="G91"/>
      <c r="H91"/>
      <c r="I91"/>
      <c r="J91" s="18">
        <f t="shared" si="19"/>
        <v>0</v>
      </c>
      <c r="K91" s="18">
        <f t="shared" si="20"/>
        <v>0</v>
      </c>
      <c r="L91" s="18">
        <f t="shared" si="26"/>
        <v>297</v>
      </c>
      <c r="M91" s="18">
        <f t="shared" si="26"/>
        <v>309</v>
      </c>
      <c r="N91" s="14">
        <f t="shared" si="21"/>
        <v>0</v>
      </c>
      <c r="O91" s="20">
        <f t="shared" si="25"/>
        <v>296.9999999999999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297</v>
      </c>
      <c r="M92" s="18">
        <f t="shared" si="26"/>
        <v>309</v>
      </c>
      <c r="N92" s="14">
        <f t="shared" si="21"/>
        <v>0</v>
      </c>
      <c r="O92" s="20">
        <f t="shared" si="25"/>
        <v>296.9999999999999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297</v>
      </c>
      <c r="M93" s="18">
        <f t="shared" si="26"/>
        <v>309</v>
      </c>
      <c r="N93" s="14">
        <f t="shared" si="21"/>
        <v>0</v>
      </c>
      <c r="O93" s="20">
        <f t="shared" si="25"/>
        <v>296.9999999999999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297</v>
      </c>
      <c r="M94" s="18">
        <f t="shared" si="26"/>
        <v>309</v>
      </c>
      <c r="N94" s="14">
        <f t="shared" si="21"/>
        <v>0</v>
      </c>
      <c r="O94" s="20">
        <f t="shared" si="25"/>
        <v>296.9999999999999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57</v>
      </c>
      <c r="C96" s="18">
        <f t="shared" si="27"/>
        <v>261</v>
      </c>
      <c r="D96" s="18">
        <f t="shared" si="27"/>
        <v>6</v>
      </c>
      <c r="E96" s="18">
        <f t="shared" si="27"/>
        <v>15</v>
      </c>
      <c r="F96" s="18">
        <f t="shared" si="27"/>
        <v>41</v>
      </c>
      <c r="G96" s="18">
        <f t="shared" si="27"/>
        <v>313</v>
      </c>
      <c r="H96" s="18">
        <f t="shared" si="27"/>
        <v>9</v>
      </c>
      <c r="I96" s="18">
        <f t="shared" si="27"/>
        <v>36</v>
      </c>
      <c r="J96" s="18">
        <f t="shared" si="27"/>
        <v>297</v>
      </c>
      <c r="K96" s="18">
        <f t="shared" si="27"/>
        <v>309</v>
      </c>
      <c r="L96" s="18"/>
      <c r="M96" s="18"/>
      <c r="N96" s="18">
        <f>SUM(N4:N94)</f>
        <v>296.9999999999999</v>
      </c>
      <c r="O96" s="18"/>
      <c r="P96" s="18"/>
      <c r="Q96" s="18">
        <f>SUM(Q4:Q94)</f>
        <v>672</v>
      </c>
      <c r="R96" s="18">
        <f>SUM(R4:R94)</f>
        <v>66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4" sqref="AC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69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591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529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31</v>
      </c>
      <c r="W5" s="13"/>
      <c r="X5" s="13"/>
      <c r="Y5" s="23" t="s">
        <v>39</v>
      </c>
      <c r="Z5" s="20">
        <f>SUM(N11:N17)</f>
        <v>0.8544423440453687</v>
      </c>
      <c r="AA5" s="14">
        <f t="shared" si="6"/>
        <v>0.3780718336483932</v>
      </c>
      <c r="AB5" s="20">
        <f>SUM(Q11:Q17)+SUM(R11:R17)</f>
        <v>2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560</v>
      </c>
      <c r="W6" s="13"/>
      <c r="X6" s="23" t="s">
        <v>41</v>
      </c>
      <c r="Z6" s="20">
        <f>SUM(N18:N24)</f>
        <v>0.42722117202268434</v>
      </c>
      <c r="AA6" s="14">
        <f t="shared" si="6"/>
        <v>0.1890359168241966</v>
      </c>
      <c r="AB6" s="20">
        <f>SUM(Q18:Q24)+SUM(R18:R24)</f>
        <v>1</v>
      </c>
      <c r="AC6" s="20">
        <f>100*SUM(Q18:Q24)/AB6</f>
        <v>100</v>
      </c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94.75465313028765</v>
      </c>
      <c r="W7" s="13"/>
      <c r="Y7" s="23" t="s">
        <v>43</v>
      </c>
      <c r="Z7" s="20">
        <f>SUM(N25:N31)</f>
        <v>0.42722117202268434</v>
      </c>
      <c r="AA7" s="14">
        <f t="shared" si="6"/>
        <v>0.1890359168241966</v>
      </c>
      <c r="AB7" s="20">
        <f>SUM(Q25:Q31)+SUM(R25:R31)</f>
        <v>3</v>
      </c>
      <c r="AC7" s="20">
        <f>100*SUM(Q25:Q31)/AB7</f>
        <v>66.66666666666667</v>
      </c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2.1361058601134215</v>
      </c>
      <c r="AA8" s="14">
        <f t="shared" si="6"/>
        <v>0.9451795841209828</v>
      </c>
      <c r="AB8" s="20">
        <f>SUM(Q32:Q38)+SUM(R32:R38)</f>
        <v>7</v>
      </c>
      <c r="AC8" s="20">
        <f>100*SUM(Q32:Q38)/AB8</f>
        <v>85.71428571428571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6.835538752362949</v>
      </c>
      <c r="AA9" s="14">
        <f t="shared" si="6"/>
        <v>3.0245746691871456</v>
      </c>
      <c r="AB9" s="20">
        <f>SUM(Q39:Q45)+SUM(R39:R45)</f>
        <v>16</v>
      </c>
      <c r="AC9" s="20">
        <f>100*SUM(Q39:Q45)/AB9</f>
        <v>100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75.93360995850622</v>
      </c>
      <c r="W10" s="13"/>
      <c r="X10" s="25" t="s">
        <v>47</v>
      </c>
      <c r="Z10" s="20">
        <f>SUM(N46:N52)</f>
        <v>24.351606805293006</v>
      </c>
      <c r="AA10" s="14">
        <f t="shared" si="6"/>
        <v>10.775047258979203</v>
      </c>
      <c r="AB10" s="20">
        <f>SUM(Q46:Q52)+SUM(R46:R52)</f>
        <v>65</v>
      </c>
      <c r="AC10" s="20">
        <f>100*SUM(Q46:Q52)/AB10</f>
        <v>93.84615384615384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89.34169278996865</v>
      </c>
      <c r="W11" s="13"/>
      <c r="Y11" s="25" t="s">
        <v>48</v>
      </c>
      <c r="Z11" s="20">
        <f>SUM(N53:N59)</f>
        <v>93.98865784499057</v>
      </c>
      <c r="AA11" s="14">
        <f t="shared" si="6"/>
        <v>41.58790170132326</v>
      </c>
      <c r="AB11" s="20">
        <f>SUM(Q53:Q59)+SUM(R53:R59)</f>
        <v>228</v>
      </c>
      <c r="AC11" s="20">
        <f>100*SUM(Q53:Q59)/AB11</f>
        <v>98.24561403508773</v>
      </c>
    </row>
    <row r="12" spans="1:29" ht="15">
      <c r="A12" s="22">
        <v>32580</v>
      </c>
      <c r="B12"/>
      <c r="C12" s="1">
        <v>1</v>
      </c>
      <c r="D12"/>
      <c r="E12"/>
      <c r="F12"/>
      <c r="G12"/>
      <c r="H12"/>
      <c r="I12"/>
      <c r="J12" s="18">
        <f t="shared" si="0"/>
        <v>1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0.42722117202268434</v>
      </c>
      <c r="O12" s="20">
        <f t="shared" si="8"/>
        <v>0.42722117202268434</v>
      </c>
      <c r="P12" s="14">
        <f t="shared" si="3"/>
        <v>0.1890359168241967</v>
      </c>
      <c r="Q12" s="18">
        <f t="shared" si="4"/>
        <v>1</v>
      </c>
      <c r="R12" s="18">
        <f t="shared" si="5"/>
        <v>0</v>
      </c>
      <c r="U12" s="17" t="s">
        <v>49</v>
      </c>
      <c r="V12" s="14">
        <f>100*((G96+C96)/(B96+C96+F96+G96))</f>
        <v>83.57142857142857</v>
      </c>
      <c r="W12" s="13"/>
      <c r="X12" s="25" t="s">
        <v>50</v>
      </c>
      <c r="Z12" s="20">
        <f>SUM(N60:N66)</f>
        <v>38.87712665406428</v>
      </c>
      <c r="AA12" s="14">
        <f t="shared" si="6"/>
        <v>17.20226843100189</v>
      </c>
      <c r="AB12" s="20">
        <f>SUM(Q60:Q66)+SUM(R60:R66)</f>
        <v>99</v>
      </c>
      <c r="AC12" s="20">
        <f>100*SUM(Q60:Q66)/AB12</f>
        <v>95.95959595959596</v>
      </c>
    </row>
    <row r="13" spans="1:29" ht="15">
      <c r="A13" s="22">
        <v>32581</v>
      </c>
      <c r="B13"/>
      <c r="C13" s="1">
        <v>1</v>
      </c>
      <c r="D13"/>
      <c r="E13"/>
      <c r="F13"/>
      <c r="G13"/>
      <c r="H13"/>
      <c r="I13"/>
      <c r="J13" s="18">
        <f t="shared" si="0"/>
        <v>1</v>
      </c>
      <c r="K13" s="18">
        <f t="shared" si="1"/>
        <v>0</v>
      </c>
      <c r="L13" s="18">
        <f t="shared" si="7"/>
        <v>2</v>
      </c>
      <c r="M13" s="18">
        <f t="shared" si="7"/>
        <v>0</v>
      </c>
      <c r="N13" s="14">
        <f t="shared" si="2"/>
        <v>0.42722117202268434</v>
      </c>
      <c r="O13" s="20">
        <f t="shared" si="8"/>
        <v>0.8544423440453687</v>
      </c>
      <c r="P13" s="14">
        <f t="shared" si="3"/>
        <v>0.3780718336483934</v>
      </c>
      <c r="Q13" s="18">
        <f t="shared" si="4"/>
        <v>1</v>
      </c>
      <c r="R13" s="18">
        <f t="shared" si="5"/>
        <v>0</v>
      </c>
      <c r="W13" s="13"/>
      <c r="Y13" s="25" t="s">
        <v>51</v>
      </c>
      <c r="Z13" s="20">
        <f>SUM(N67:N73)</f>
        <v>30.332703213610586</v>
      </c>
      <c r="AA13" s="14">
        <f t="shared" si="6"/>
        <v>13.421550094517956</v>
      </c>
      <c r="AB13" s="20">
        <f>SUM(Q67:Q73)+SUM(R67:R73)</f>
        <v>75</v>
      </c>
      <c r="AC13" s="20">
        <f>100*SUM(Q67:Q73)/AB13</f>
        <v>97.33333333333333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2</v>
      </c>
      <c r="M14" s="18">
        <f t="shared" si="7"/>
        <v>0</v>
      </c>
      <c r="N14" s="14">
        <f t="shared" si="2"/>
        <v>0</v>
      </c>
      <c r="O14" s="20">
        <f t="shared" si="8"/>
        <v>0.8544423440453687</v>
      </c>
      <c r="P14" s="14">
        <f t="shared" si="3"/>
        <v>0.3780718336483934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19.65217391304348</v>
      </c>
      <c r="AA14" s="14">
        <f t="shared" si="6"/>
        <v>8.695652173913043</v>
      </c>
      <c r="AB14" s="20">
        <f>SUM(Q74:Q80)+SUM(R74:R80)</f>
        <v>60</v>
      </c>
      <c r="AC14" s="20">
        <f>100*SUM(Q74:Q80)/AB14</f>
        <v>88.33333333333333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2</v>
      </c>
      <c r="M15" s="18">
        <f t="shared" si="7"/>
        <v>0</v>
      </c>
      <c r="N15" s="14">
        <f t="shared" si="2"/>
        <v>0</v>
      </c>
      <c r="O15" s="20">
        <f t="shared" si="8"/>
        <v>0.8544423440453687</v>
      </c>
      <c r="P15" s="14">
        <f t="shared" si="3"/>
        <v>0.3780718336483934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3.4177693761814743</v>
      </c>
      <c r="AA15" s="14">
        <f t="shared" si="6"/>
        <v>1.5122873345935726</v>
      </c>
      <c r="AB15" s="20">
        <f>SUM(Q81:Q87)+SUM(R81:R87)</f>
        <v>18</v>
      </c>
      <c r="AC15" s="20">
        <f>100*SUM(Q81:Q87)/AB15</f>
        <v>72.22222222222223</v>
      </c>
    </row>
    <row r="16" spans="1:29" ht="12.75">
      <c r="A16" s="22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2</v>
      </c>
      <c r="M16" s="18">
        <f t="shared" si="7"/>
        <v>0</v>
      </c>
      <c r="N16" s="14">
        <f t="shared" si="2"/>
        <v>0</v>
      </c>
      <c r="O16" s="20">
        <f t="shared" si="8"/>
        <v>0.8544423440453687</v>
      </c>
      <c r="P16" s="14">
        <f t="shared" si="3"/>
        <v>0.3780718336483934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4.699432892249527</v>
      </c>
      <c r="AA16" s="14">
        <f t="shared" si="6"/>
        <v>2.0793950850661624</v>
      </c>
      <c r="AB16" s="20">
        <f>SUM(Q88:Q94)+SUM(R88:R94)</f>
        <v>17</v>
      </c>
      <c r="AC16" s="20">
        <f>100*SUM(Q88:Q94)/AB16</f>
        <v>82.3529411764706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2</v>
      </c>
      <c r="M17" s="18">
        <f t="shared" si="7"/>
        <v>0</v>
      </c>
      <c r="N17" s="14">
        <f t="shared" si="2"/>
        <v>0</v>
      </c>
      <c r="O17" s="20">
        <f t="shared" si="8"/>
        <v>0.8544423440453687</v>
      </c>
      <c r="P17" s="14">
        <f t="shared" si="3"/>
        <v>0.3780718336483934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226.00000000000003</v>
      </c>
      <c r="AA17" s="18">
        <f>SUM(AA4:AA16)</f>
        <v>100</v>
      </c>
      <c r="AB17" s="18">
        <f>SUM(AB4:AB16)</f>
        <v>591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2</v>
      </c>
      <c r="M18" s="18">
        <f t="shared" si="7"/>
        <v>0</v>
      </c>
      <c r="N18" s="14">
        <f t="shared" si="2"/>
        <v>0</v>
      </c>
      <c r="O18" s="20">
        <f t="shared" si="8"/>
        <v>0.8544423440453687</v>
      </c>
      <c r="P18" s="14">
        <f t="shared" si="3"/>
        <v>0.3780718336483934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0</v>
      </c>
      <c r="O19" s="20">
        <f t="shared" si="8"/>
        <v>0.8544423440453687</v>
      </c>
      <c r="P19" s="14">
        <f t="shared" si="3"/>
        <v>0.3780718336483934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0">
        <f t="shared" si="8"/>
        <v>0.8544423440453687</v>
      </c>
      <c r="P20" s="14">
        <f t="shared" si="3"/>
        <v>0.3780718336483934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2</v>
      </c>
      <c r="M21" s="18">
        <f t="shared" si="7"/>
        <v>0</v>
      </c>
      <c r="N21" s="14">
        <f t="shared" si="2"/>
        <v>0</v>
      </c>
      <c r="O21" s="20">
        <f t="shared" si="8"/>
        <v>0.8544423440453687</v>
      </c>
      <c r="P21" s="14">
        <f t="shared" si="3"/>
        <v>0.3780718336483934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 s="1">
        <v>1</v>
      </c>
      <c r="D22"/>
      <c r="E22"/>
      <c r="F22"/>
      <c r="G22"/>
      <c r="H22"/>
      <c r="I22"/>
      <c r="J22" s="18">
        <f t="shared" si="0"/>
        <v>1</v>
      </c>
      <c r="K22" s="18">
        <f t="shared" si="1"/>
        <v>0</v>
      </c>
      <c r="L22" s="18">
        <f t="shared" si="7"/>
        <v>3</v>
      </c>
      <c r="M22" s="18">
        <f t="shared" si="7"/>
        <v>0</v>
      </c>
      <c r="N22" s="14">
        <f t="shared" si="2"/>
        <v>0.42722117202268434</v>
      </c>
      <c r="O22" s="20">
        <f t="shared" si="8"/>
        <v>1.281663516068053</v>
      </c>
      <c r="P22" s="14">
        <f t="shared" si="3"/>
        <v>0.5671077504725901</v>
      </c>
      <c r="Q22" s="18">
        <f t="shared" si="4"/>
        <v>1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0</v>
      </c>
      <c r="O23" s="20">
        <f t="shared" si="8"/>
        <v>1.281663516068053</v>
      </c>
      <c r="P23" s="14">
        <f t="shared" si="3"/>
        <v>0.5671077504725901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3</v>
      </c>
      <c r="M24" s="18">
        <f t="shared" si="7"/>
        <v>0</v>
      </c>
      <c r="N24" s="14">
        <f t="shared" si="2"/>
        <v>0</v>
      </c>
      <c r="O24" s="20">
        <f t="shared" si="8"/>
        <v>1.281663516068053</v>
      </c>
      <c r="P24" s="14">
        <f t="shared" si="3"/>
        <v>0.5671077504725901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 s="1">
        <v>1</v>
      </c>
      <c r="D25"/>
      <c r="E25"/>
      <c r="F25"/>
      <c r="G25"/>
      <c r="H25"/>
      <c r="I25"/>
      <c r="J25" s="18">
        <f t="shared" si="0"/>
        <v>1</v>
      </c>
      <c r="K25" s="18">
        <f t="shared" si="1"/>
        <v>0</v>
      </c>
      <c r="L25" s="18">
        <f aca="true" t="shared" si="9" ref="L25:M44">L24+J25</f>
        <v>4</v>
      </c>
      <c r="M25" s="18">
        <f t="shared" si="9"/>
        <v>0</v>
      </c>
      <c r="N25" s="14">
        <f t="shared" si="2"/>
        <v>0.42722117202268434</v>
      </c>
      <c r="O25" s="20">
        <f t="shared" si="8"/>
        <v>1.7088846880907373</v>
      </c>
      <c r="P25" s="14">
        <f t="shared" si="3"/>
        <v>0.7561436672967868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 s="1">
        <v>1</v>
      </c>
      <c r="F26"/>
      <c r="G26"/>
      <c r="H26"/>
      <c r="I26"/>
      <c r="J26" s="18">
        <f t="shared" si="0"/>
        <v>-1</v>
      </c>
      <c r="K26" s="18">
        <f t="shared" si="1"/>
        <v>0</v>
      </c>
      <c r="L26" s="18">
        <f t="shared" si="9"/>
        <v>3</v>
      </c>
      <c r="M26" s="18">
        <f t="shared" si="9"/>
        <v>0</v>
      </c>
      <c r="N26" s="14">
        <f t="shared" si="2"/>
        <v>-0.42722117202268434</v>
      </c>
      <c r="O26" s="20">
        <f t="shared" si="8"/>
        <v>1.281663516068053</v>
      </c>
      <c r="P26" s="14">
        <f t="shared" si="3"/>
        <v>0.5671077504725901</v>
      </c>
      <c r="Q26" s="18">
        <f t="shared" si="4"/>
        <v>0</v>
      </c>
      <c r="R26" s="18">
        <f t="shared" si="5"/>
        <v>1</v>
      </c>
      <c r="T26" s="17"/>
      <c r="X26" s="13"/>
      <c r="Y26" s="13"/>
    </row>
    <row r="27" spans="1:25" ht="15">
      <c r="A27" s="22">
        <v>32595</v>
      </c>
      <c r="B27"/>
      <c r="C27" s="1">
        <v>1</v>
      </c>
      <c r="D27"/>
      <c r="E27"/>
      <c r="F27"/>
      <c r="G27"/>
      <c r="H27"/>
      <c r="I27"/>
      <c r="J27" s="18">
        <f t="shared" si="0"/>
        <v>1</v>
      </c>
      <c r="K27" s="18">
        <f t="shared" si="1"/>
        <v>0</v>
      </c>
      <c r="L27" s="18">
        <f t="shared" si="9"/>
        <v>4</v>
      </c>
      <c r="M27" s="18">
        <f t="shared" si="9"/>
        <v>0</v>
      </c>
      <c r="N27" s="14">
        <f t="shared" si="2"/>
        <v>0.42722117202268434</v>
      </c>
      <c r="O27" s="20">
        <f t="shared" si="8"/>
        <v>1.7088846880907373</v>
      </c>
      <c r="P27" s="14">
        <f t="shared" si="3"/>
        <v>0.7561436672967868</v>
      </c>
      <c r="Q27" s="18">
        <f t="shared" si="4"/>
        <v>1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/>
      <c r="D28"/>
      <c r="E28"/>
      <c r="F28"/>
      <c r="G28"/>
      <c r="H28"/>
      <c r="I28"/>
      <c r="J28" s="18">
        <f t="shared" si="0"/>
        <v>0</v>
      </c>
      <c r="K28" s="18">
        <f t="shared" si="1"/>
        <v>0</v>
      </c>
      <c r="L28" s="18">
        <f t="shared" si="9"/>
        <v>4</v>
      </c>
      <c r="M28" s="18">
        <f t="shared" si="9"/>
        <v>0</v>
      </c>
      <c r="N28" s="14">
        <f t="shared" si="2"/>
        <v>0</v>
      </c>
      <c r="O28" s="20">
        <f t="shared" si="8"/>
        <v>1.7088846880907373</v>
      </c>
      <c r="P28" s="14">
        <f t="shared" si="3"/>
        <v>0.7561436672967868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/>
      <c r="C29"/>
      <c r="D29"/>
      <c r="E29"/>
      <c r="F29"/>
      <c r="G29"/>
      <c r="H29"/>
      <c r="I29"/>
      <c r="J29" s="18">
        <f t="shared" si="0"/>
        <v>0</v>
      </c>
      <c r="K29" s="18">
        <f t="shared" si="1"/>
        <v>0</v>
      </c>
      <c r="L29" s="18">
        <f t="shared" si="9"/>
        <v>4</v>
      </c>
      <c r="M29" s="18">
        <f t="shared" si="9"/>
        <v>0</v>
      </c>
      <c r="N29" s="14">
        <f t="shared" si="2"/>
        <v>0</v>
      </c>
      <c r="O29" s="20">
        <f t="shared" si="8"/>
        <v>1.7088846880907373</v>
      </c>
      <c r="P29" s="14">
        <f t="shared" si="3"/>
        <v>0.7561436672967868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/>
      <c r="C30"/>
      <c r="D30"/>
      <c r="E30"/>
      <c r="F30"/>
      <c r="G30"/>
      <c r="H30"/>
      <c r="I30"/>
      <c r="J30" s="18">
        <f t="shared" si="0"/>
        <v>0</v>
      </c>
      <c r="K30" s="18">
        <f t="shared" si="1"/>
        <v>0</v>
      </c>
      <c r="L30" s="18">
        <f t="shared" si="9"/>
        <v>4</v>
      </c>
      <c r="M30" s="18">
        <f t="shared" si="9"/>
        <v>0</v>
      </c>
      <c r="N30" s="14">
        <f t="shared" si="2"/>
        <v>0</v>
      </c>
      <c r="O30" s="20">
        <f t="shared" si="8"/>
        <v>1.7088846880907373</v>
      </c>
      <c r="P30" s="14">
        <f t="shared" si="3"/>
        <v>0.7561436672967868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4</v>
      </c>
      <c r="M31" s="18">
        <f t="shared" si="9"/>
        <v>0</v>
      </c>
      <c r="N31" s="14">
        <f t="shared" si="2"/>
        <v>0</v>
      </c>
      <c r="O31" s="20">
        <f t="shared" si="8"/>
        <v>1.7088846880907373</v>
      </c>
      <c r="P31" s="14">
        <f t="shared" si="3"/>
        <v>0.7561436672967868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22">
        <v>32600</v>
      </c>
      <c r="B32"/>
      <c r="C32"/>
      <c r="D32"/>
      <c r="E32"/>
      <c r="F32"/>
      <c r="G32"/>
      <c r="H32"/>
      <c r="I32"/>
      <c r="J32" s="18">
        <f t="shared" si="0"/>
        <v>0</v>
      </c>
      <c r="K32" s="18">
        <f t="shared" si="1"/>
        <v>0</v>
      </c>
      <c r="L32" s="18">
        <f t="shared" si="9"/>
        <v>4</v>
      </c>
      <c r="M32" s="18">
        <f t="shared" si="9"/>
        <v>0</v>
      </c>
      <c r="N32" s="14">
        <f t="shared" si="2"/>
        <v>0</v>
      </c>
      <c r="O32" s="20">
        <f t="shared" si="8"/>
        <v>1.7088846880907373</v>
      </c>
      <c r="P32" s="14">
        <f t="shared" si="3"/>
        <v>0.7561436672967868</v>
      </c>
      <c r="Q32" s="18">
        <f t="shared" si="4"/>
        <v>0</v>
      </c>
      <c r="R32" s="18">
        <f t="shared" si="5"/>
        <v>0</v>
      </c>
    </row>
    <row r="33" spans="1:18" ht="12.75">
      <c r="A33" s="22">
        <v>32601</v>
      </c>
      <c r="B33"/>
      <c r="C33"/>
      <c r="D33"/>
      <c r="E33"/>
      <c r="F33"/>
      <c r="G33"/>
      <c r="H33"/>
      <c r="I33"/>
      <c r="J33" s="18">
        <f t="shared" si="0"/>
        <v>0</v>
      </c>
      <c r="K33" s="18">
        <f t="shared" si="1"/>
        <v>0</v>
      </c>
      <c r="L33" s="18">
        <f t="shared" si="9"/>
        <v>4</v>
      </c>
      <c r="M33" s="18">
        <f t="shared" si="9"/>
        <v>0</v>
      </c>
      <c r="N33" s="14">
        <f t="shared" si="2"/>
        <v>0</v>
      </c>
      <c r="O33" s="20">
        <f t="shared" si="8"/>
        <v>1.7088846880907373</v>
      </c>
      <c r="P33" s="14">
        <f t="shared" si="3"/>
        <v>0.7561436672967868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 s="1">
        <v>1</v>
      </c>
      <c r="C34" s="1">
        <v>4</v>
      </c>
      <c r="D34"/>
      <c r="E34" s="1">
        <v>1</v>
      </c>
      <c r="F34"/>
      <c r="G34"/>
      <c r="H34"/>
      <c r="I34"/>
      <c r="J34" s="18">
        <f t="shared" si="0"/>
        <v>4</v>
      </c>
      <c r="K34" s="18">
        <f t="shared" si="1"/>
        <v>0</v>
      </c>
      <c r="L34" s="18">
        <f t="shared" si="9"/>
        <v>8</v>
      </c>
      <c r="M34" s="18">
        <f t="shared" si="9"/>
        <v>0</v>
      </c>
      <c r="N34" s="14">
        <f t="shared" si="2"/>
        <v>1.7088846880907373</v>
      </c>
      <c r="O34" s="20">
        <f t="shared" si="8"/>
        <v>3.4177693761814747</v>
      </c>
      <c r="P34" s="14">
        <f t="shared" si="3"/>
        <v>1.5122873345935737</v>
      </c>
      <c r="Q34" s="18">
        <f t="shared" si="4"/>
        <v>5</v>
      </c>
      <c r="R34" s="18">
        <f t="shared" si="5"/>
        <v>1</v>
      </c>
    </row>
    <row r="35" spans="1:18" ht="12.75">
      <c r="A35" s="22">
        <v>32603</v>
      </c>
      <c r="B35"/>
      <c r="C35"/>
      <c r="D35"/>
      <c r="E35"/>
      <c r="F35"/>
      <c r="G35"/>
      <c r="H35"/>
      <c r="I35"/>
      <c r="J35" s="18">
        <f t="shared" si="0"/>
        <v>0</v>
      </c>
      <c r="K35" s="18">
        <f t="shared" si="1"/>
        <v>0</v>
      </c>
      <c r="L35" s="18">
        <f t="shared" si="9"/>
        <v>8</v>
      </c>
      <c r="M35" s="18">
        <f t="shared" si="9"/>
        <v>0</v>
      </c>
      <c r="N35" s="14">
        <f t="shared" si="2"/>
        <v>0</v>
      </c>
      <c r="O35" s="20">
        <f t="shared" si="8"/>
        <v>3.4177693761814747</v>
      </c>
      <c r="P35" s="14">
        <f t="shared" si="3"/>
        <v>1.5122873345935737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/>
      <c r="C36"/>
      <c r="D36"/>
      <c r="E36"/>
      <c r="F36"/>
      <c r="G36"/>
      <c r="H36"/>
      <c r="I36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8</v>
      </c>
      <c r="M36" s="18">
        <f t="shared" si="9"/>
        <v>0</v>
      </c>
      <c r="N36" s="14">
        <f aca="true" t="shared" si="12" ref="N36:N67">(+J36+K36)*($J$96/($J$96+$K$96))</f>
        <v>0</v>
      </c>
      <c r="O36" s="20">
        <f t="shared" si="8"/>
        <v>3.4177693761814747</v>
      </c>
      <c r="P36" s="14">
        <f aca="true" t="shared" si="13" ref="P36:P67">O36*100/$N$96</f>
        <v>1.5122873345935737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/>
      <c r="C37"/>
      <c r="D37"/>
      <c r="E37"/>
      <c r="F37"/>
      <c r="G37"/>
      <c r="H37"/>
      <c r="I37"/>
      <c r="J37" s="18">
        <f t="shared" si="10"/>
        <v>0</v>
      </c>
      <c r="K37" s="18">
        <f t="shared" si="11"/>
        <v>0</v>
      </c>
      <c r="L37" s="18">
        <f t="shared" si="9"/>
        <v>8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3.4177693761814747</v>
      </c>
      <c r="P37" s="14">
        <f t="shared" si="13"/>
        <v>1.5122873345935737</v>
      </c>
      <c r="Q37" s="18">
        <f t="shared" si="14"/>
        <v>0</v>
      </c>
      <c r="R37" s="18">
        <f t="shared" si="15"/>
        <v>0</v>
      </c>
    </row>
    <row r="38" spans="1:18" ht="12.75">
      <c r="A38" s="22">
        <v>32606</v>
      </c>
      <c r="B38"/>
      <c r="C38" s="1">
        <v>1</v>
      </c>
      <c r="D38"/>
      <c r="E38"/>
      <c r="F38"/>
      <c r="G38"/>
      <c r="H38"/>
      <c r="I38"/>
      <c r="J38" s="18">
        <f t="shared" si="10"/>
        <v>1</v>
      </c>
      <c r="K38" s="18">
        <f t="shared" si="11"/>
        <v>0</v>
      </c>
      <c r="L38" s="18">
        <f t="shared" si="9"/>
        <v>9</v>
      </c>
      <c r="M38" s="18">
        <f t="shared" si="9"/>
        <v>0</v>
      </c>
      <c r="N38" s="14">
        <f t="shared" si="12"/>
        <v>0.42722117202268434</v>
      </c>
      <c r="O38" s="20">
        <f t="shared" si="16"/>
        <v>3.844990548204159</v>
      </c>
      <c r="P38" s="14">
        <f t="shared" si="13"/>
        <v>1.7013232514177703</v>
      </c>
      <c r="Q38" s="18">
        <f t="shared" si="14"/>
        <v>1</v>
      </c>
      <c r="R38" s="18">
        <f t="shared" si="15"/>
        <v>0</v>
      </c>
    </row>
    <row r="39" spans="1:19" ht="12.75">
      <c r="A39" s="22">
        <v>32607</v>
      </c>
      <c r="B39"/>
      <c r="C39"/>
      <c r="D39"/>
      <c r="E39"/>
      <c r="F39"/>
      <c r="G39"/>
      <c r="H39"/>
      <c r="I39"/>
      <c r="J39" s="18">
        <f t="shared" si="10"/>
        <v>0</v>
      </c>
      <c r="K39" s="18">
        <f t="shared" si="11"/>
        <v>0</v>
      </c>
      <c r="L39" s="18">
        <f t="shared" si="9"/>
        <v>9</v>
      </c>
      <c r="M39" s="18">
        <f t="shared" si="9"/>
        <v>0</v>
      </c>
      <c r="N39" s="14">
        <f t="shared" si="12"/>
        <v>0</v>
      </c>
      <c r="O39" s="20">
        <f t="shared" si="16"/>
        <v>3.844990548204159</v>
      </c>
      <c r="P39" s="14">
        <f t="shared" si="13"/>
        <v>1.7013232514177703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/>
      <c r="C40" s="1">
        <v>3</v>
      </c>
      <c r="D40"/>
      <c r="E40"/>
      <c r="F40"/>
      <c r="G40"/>
      <c r="H40"/>
      <c r="I40"/>
      <c r="J40" s="18">
        <f t="shared" si="10"/>
        <v>3</v>
      </c>
      <c r="K40" s="18">
        <f t="shared" si="11"/>
        <v>0</v>
      </c>
      <c r="L40" s="18">
        <f t="shared" si="9"/>
        <v>12</v>
      </c>
      <c r="M40" s="18">
        <f t="shared" si="9"/>
        <v>0</v>
      </c>
      <c r="N40" s="14">
        <f t="shared" si="12"/>
        <v>1.281663516068053</v>
      </c>
      <c r="O40" s="20">
        <f t="shared" si="16"/>
        <v>5.126654064272212</v>
      </c>
      <c r="P40" s="14">
        <f t="shared" si="13"/>
        <v>2.2684310018903604</v>
      </c>
      <c r="Q40" s="18">
        <f t="shared" si="14"/>
        <v>3</v>
      </c>
      <c r="R40" s="18">
        <f t="shared" si="15"/>
        <v>0</v>
      </c>
    </row>
    <row r="41" spans="1:18" ht="12.75">
      <c r="A41" s="22">
        <v>32609</v>
      </c>
      <c r="B41" s="1">
        <v>1</v>
      </c>
      <c r="C41" s="1">
        <v>5</v>
      </c>
      <c r="D41"/>
      <c r="E41"/>
      <c r="F41"/>
      <c r="G41"/>
      <c r="H41"/>
      <c r="I41"/>
      <c r="J41" s="18">
        <f t="shared" si="10"/>
        <v>6</v>
      </c>
      <c r="K41" s="18">
        <f t="shared" si="11"/>
        <v>0</v>
      </c>
      <c r="L41" s="18">
        <f t="shared" si="9"/>
        <v>18</v>
      </c>
      <c r="M41" s="18">
        <f t="shared" si="9"/>
        <v>0</v>
      </c>
      <c r="N41" s="14">
        <f t="shared" si="12"/>
        <v>2.563327032136106</v>
      </c>
      <c r="O41" s="20">
        <f t="shared" si="16"/>
        <v>7.689981096408317</v>
      </c>
      <c r="P41" s="14">
        <f t="shared" si="13"/>
        <v>3.40264650283554</v>
      </c>
      <c r="Q41" s="18">
        <f t="shared" si="14"/>
        <v>6</v>
      </c>
      <c r="R41" s="18">
        <f t="shared" si="15"/>
        <v>0</v>
      </c>
    </row>
    <row r="42" spans="1:18" ht="12.75">
      <c r="A42" s="22">
        <v>32610</v>
      </c>
      <c r="B42"/>
      <c r="C42"/>
      <c r="D42"/>
      <c r="E42"/>
      <c r="F42"/>
      <c r="G42"/>
      <c r="H42"/>
      <c r="I42"/>
      <c r="J42" s="18">
        <f t="shared" si="10"/>
        <v>0</v>
      </c>
      <c r="K42" s="18">
        <f t="shared" si="11"/>
        <v>0</v>
      </c>
      <c r="L42" s="18">
        <f t="shared" si="9"/>
        <v>18</v>
      </c>
      <c r="M42" s="18">
        <f t="shared" si="9"/>
        <v>0</v>
      </c>
      <c r="N42" s="14">
        <f t="shared" si="12"/>
        <v>0</v>
      </c>
      <c r="O42" s="20">
        <f t="shared" si="16"/>
        <v>7.689981096408317</v>
      </c>
      <c r="P42" s="14">
        <f t="shared" si="13"/>
        <v>3.40264650283554</v>
      </c>
      <c r="Q42" s="18">
        <f t="shared" si="14"/>
        <v>0</v>
      </c>
      <c r="R42" s="18">
        <f t="shared" si="15"/>
        <v>0</v>
      </c>
    </row>
    <row r="43" spans="1:18" ht="12.75">
      <c r="A43" s="22">
        <v>32611</v>
      </c>
      <c r="B43"/>
      <c r="C43"/>
      <c r="D43"/>
      <c r="E43"/>
      <c r="F43"/>
      <c r="G43"/>
      <c r="H43"/>
      <c r="I43"/>
      <c r="J43" s="18">
        <f t="shared" si="10"/>
        <v>0</v>
      </c>
      <c r="K43" s="18">
        <f t="shared" si="11"/>
        <v>0</v>
      </c>
      <c r="L43" s="18">
        <f t="shared" si="9"/>
        <v>18</v>
      </c>
      <c r="M43" s="18">
        <f t="shared" si="9"/>
        <v>0</v>
      </c>
      <c r="N43" s="14">
        <f t="shared" si="12"/>
        <v>0</v>
      </c>
      <c r="O43" s="20">
        <f t="shared" si="16"/>
        <v>7.689981096408317</v>
      </c>
      <c r="P43" s="14">
        <f t="shared" si="13"/>
        <v>3.40264650283554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/>
      <c r="C44"/>
      <c r="D44"/>
      <c r="E44"/>
      <c r="F44"/>
      <c r="G44" s="1">
        <v>3</v>
      </c>
      <c r="H44"/>
      <c r="I44"/>
      <c r="J44" s="18">
        <f t="shared" si="10"/>
        <v>0</v>
      </c>
      <c r="K44" s="18">
        <f t="shared" si="11"/>
        <v>3</v>
      </c>
      <c r="L44" s="18">
        <f t="shared" si="9"/>
        <v>18</v>
      </c>
      <c r="M44" s="18">
        <f t="shared" si="9"/>
        <v>3</v>
      </c>
      <c r="N44" s="14">
        <f t="shared" si="12"/>
        <v>1.281663516068053</v>
      </c>
      <c r="O44" s="20">
        <f t="shared" si="16"/>
        <v>8.97164461247637</v>
      </c>
      <c r="P44" s="14">
        <f t="shared" si="13"/>
        <v>3.96975425330813</v>
      </c>
      <c r="Q44" s="18">
        <f t="shared" si="14"/>
        <v>3</v>
      </c>
      <c r="R44" s="18">
        <f t="shared" si="15"/>
        <v>0</v>
      </c>
    </row>
    <row r="45" spans="1:18" ht="12.75">
      <c r="A45" s="22">
        <v>32613</v>
      </c>
      <c r="B45"/>
      <c r="C45" s="1">
        <v>2</v>
      </c>
      <c r="D45"/>
      <c r="E45"/>
      <c r="F45"/>
      <c r="G45" s="1">
        <v>2</v>
      </c>
      <c r="H45"/>
      <c r="I45"/>
      <c r="J45" s="18">
        <f t="shared" si="10"/>
        <v>2</v>
      </c>
      <c r="K45" s="18">
        <f t="shared" si="11"/>
        <v>2</v>
      </c>
      <c r="L45" s="18">
        <f aca="true" t="shared" si="17" ref="L45:M64">L44+J45</f>
        <v>20</v>
      </c>
      <c r="M45" s="18">
        <f t="shared" si="17"/>
        <v>5</v>
      </c>
      <c r="N45" s="14">
        <f t="shared" si="12"/>
        <v>1.7088846880907373</v>
      </c>
      <c r="O45" s="20">
        <f t="shared" si="16"/>
        <v>10.680529300567107</v>
      </c>
      <c r="P45" s="14">
        <f t="shared" si="13"/>
        <v>4.7258979206049165</v>
      </c>
      <c r="Q45" s="18">
        <f t="shared" si="14"/>
        <v>4</v>
      </c>
      <c r="R45" s="18">
        <f t="shared" si="15"/>
        <v>0</v>
      </c>
    </row>
    <row r="46" spans="1:18" ht="12.75">
      <c r="A46" s="22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20</v>
      </c>
      <c r="M46" s="18">
        <f t="shared" si="17"/>
        <v>5</v>
      </c>
      <c r="N46" s="14">
        <f t="shared" si="12"/>
        <v>0</v>
      </c>
      <c r="O46" s="20">
        <f t="shared" si="16"/>
        <v>10.680529300567107</v>
      </c>
      <c r="P46" s="14">
        <f t="shared" si="13"/>
        <v>4.7258979206049165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1">
        <v>2</v>
      </c>
      <c r="C47" s="1">
        <v>3</v>
      </c>
      <c r="D47"/>
      <c r="E47"/>
      <c r="F47"/>
      <c r="G47"/>
      <c r="H47"/>
      <c r="I47"/>
      <c r="J47" s="18">
        <f t="shared" si="10"/>
        <v>5</v>
      </c>
      <c r="K47" s="18">
        <f t="shared" si="11"/>
        <v>0</v>
      </c>
      <c r="L47" s="18">
        <f t="shared" si="17"/>
        <v>25</v>
      </c>
      <c r="M47" s="18">
        <f t="shared" si="17"/>
        <v>5</v>
      </c>
      <c r="N47" s="14">
        <f t="shared" si="12"/>
        <v>2.1361058601134215</v>
      </c>
      <c r="O47" s="20">
        <f t="shared" si="16"/>
        <v>12.816635160680528</v>
      </c>
      <c r="P47" s="14">
        <f t="shared" si="13"/>
        <v>5.6710775047259006</v>
      </c>
      <c r="Q47" s="18">
        <f t="shared" si="14"/>
        <v>5</v>
      </c>
      <c r="R47" s="18">
        <f t="shared" si="15"/>
        <v>0</v>
      </c>
    </row>
    <row r="48" spans="1:18" ht="12.75">
      <c r="A48" s="22">
        <v>32616</v>
      </c>
      <c r="B48" s="1">
        <v>2</v>
      </c>
      <c r="C48" s="1">
        <v>6</v>
      </c>
      <c r="D48"/>
      <c r="E48"/>
      <c r="F48"/>
      <c r="G48"/>
      <c r="H48"/>
      <c r="I48"/>
      <c r="J48" s="18">
        <f t="shared" si="10"/>
        <v>8</v>
      </c>
      <c r="K48" s="18">
        <f t="shared" si="11"/>
        <v>0</v>
      </c>
      <c r="L48" s="18">
        <f t="shared" si="17"/>
        <v>33</v>
      </c>
      <c r="M48" s="18">
        <f t="shared" si="17"/>
        <v>5</v>
      </c>
      <c r="N48" s="14">
        <f t="shared" si="12"/>
        <v>3.4177693761814747</v>
      </c>
      <c r="O48" s="20">
        <f t="shared" si="16"/>
        <v>16.234404536862</v>
      </c>
      <c r="P48" s="14">
        <f t="shared" si="13"/>
        <v>7.183364839319474</v>
      </c>
      <c r="Q48" s="18">
        <f t="shared" si="14"/>
        <v>8</v>
      </c>
      <c r="R48" s="18">
        <f t="shared" si="15"/>
        <v>0</v>
      </c>
    </row>
    <row r="49" spans="1:18" ht="12.75">
      <c r="A49" s="22">
        <v>32617</v>
      </c>
      <c r="B49" s="1">
        <v>1</v>
      </c>
      <c r="C49" s="1">
        <v>3</v>
      </c>
      <c r="D49"/>
      <c r="E49"/>
      <c r="F49"/>
      <c r="G49" s="1">
        <v>4</v>
      </c>
      <c r="H49"/>
      <c r="I49"/>
      <c r="J49" s="18">
        <f t="shared" si="10"/>
        <v>4</v>
      </c>
      <c r="K49" s="18">
        <f t="shared" si="11"/>
        <v>4</v>
      </c>
      <c r="L49" s="18">
        <f t="shared" si="17"/>
        <v>37</v>
      </c>
      <c r="M49" s="18">
        <f t="shared" si="17"/>
        <v>9</v>
      </c>
      <c r="N49" s="14">
        <f t="shared" si="12"/>
        <v>3.4177693761814747</v>
      </c>
      <c r="O49" s="20">
        <f t="shared" si="16"/>
        <v>19.652173913043477</v>
      </c>
      <c r="P49" s="14">
        <f t="shared" si="13"/>
        <v>8.695652173913048</v>
      </c>
      <c r="Q49" s="18">
        <f t="shared" si="14"/>
        <v>8</v>
      </c>
      <c r="R49" s="18">
        <f t="shared" si="15"/>
        <v>0</v>
      </c>
    </row>
    <row r="50" spans="1:18" ht="12.75">
      <c r="A50" s="22">
        <v>32618</v>
      </c>
      <c r="B50"/>
      <c r="C50" s="1">
        <v>9</v>
      </c>
      <c r="D50"/>
      <c r="E50"/>
      <c r="F50"/>
      <c r="G50" s="1">
        <v>1</v>
      </c>
      <c r="H50"/>
      <c r="I50"/>
      <c r="J50" s="18">
        <f t="shared" si="10"/>
        <v>9</v>
      </c>
      <c r="K50" s="18">
        <f t="shared" si="11"/>
        <v>1</v>
      </c>
      <c r="L50" s="18">
        <f t="shared" si="17"/>
        <v>46</v>
      </c>
      <c r="M50" s="18">
        <f t="shared" si="17"/>
        <v>10</v>
      </c>
      <c r="N50" s="14">
        <f t="shared" si="12"/>
        <v>4.272211720226843</v>
      </c>
      <c r="O50" s="20">
        <f t="shared" si="16"/>
        <v>23.92438563327032</v>
      </c>
      <c r="P50" s="14">
        <f t="shared" si="13"/>
        <v>10.586011342155013</v>
      </c>
      <c r="Q50" s="18">
        <f t="shared" si="14"/>
        <v>10</v>
      </c>
      <c r="R50" s="18">
        <f t="shared" si="15"/>
        <v>0</v>
      </c>
    </row>
    <row r="51" spans="1:18" ht="12.75">
      <c r="A51" s="22">
        <v>32619</v>
      </c>
      <c r="B51" s="1">
        <v>1</v>
      </c>
      <c r="C51" s="1">
        <v>9</v>
      </c>
      <c r="D51"/>
      <c r="E51" s="1">
        <v>2</v>
      </c>
      <c r="F51" s="1">
        <v>2</v>
      </c>
      <c r="G51" s="1">
        <v>5</v>
      </c>
      <c r="H51"/>
      <c r="I51" s="1">
        <v>1</v>
      </c>
      <c r="J51" s="18">
        <f t="shared" si="10"/>
        <v>8</v>
      </c>
      <c r="K51" s="18">
        <f t="shared" si="11"/>
        <v>6</v>
      </c>
      <c r="L51" s="18">
        <f t="shared" si="17"/>
        <v>54</v>
      </c>
      <c r="M51" s="18">
        <f t="shared" si="17"/>
        <v>16</v>
      </c>
      <c r="N51" s="14">
        <f t="shared" si="12"/>
        <v>5.981096408317581</v>
      </c>
      <c r="O51" s="20">
        <f t="shared" si="16"/>
        <v>29.9054820415879</v>
      </c>
      <c r="P51" s="14">
        <f t="shared" si="13"/>
        <v>13.232514177693767</v>
      </c>
      <c r="Q51" s="18">
        <f t="shared" si="14"/>
        <v>17</v>
      </c>
      <c r="R51" s="18">
        <f t="shared" si="15"/>
        <v>3</v>
      </c>
    </row>
    <row r="52" spans="1:18" ht="12.75">
      <c r="A52" s="22">
        <v>32620</v>
      </c>
      <c r="B52" s="1">
        <v>1</v>
      </c>
      <c r="C52" s="1">
        <v>3</v>
      </c>
      <c r="D52"/>
      <c r="E52" s="1">
        <v>1</v>
      </c>
      <c r="F52" s="1">
        <v>1</v>
      </c>
      <c r="G52" s="1">
        <v>8</v>
      </c>
      <c r="H52"/>
      <c r="I52"/>
      <c r="J52" s="18">
        <f t="shared" si="10"/>
        <v>3</v>
      </c>
      <c r="K52" s="18">
        <f t="shared" si="11"/>
        <v>9</v>
      </c>
      <c r="L52" s="18">
        <f t="shared" si="17"/>
        <v>57</v>
      </c>
      <c r="M52" s="18">
        <f t="shared" si="17"/>
        <v>25</v>
      </c>
      <c r="N52" s="14">
        <f t="shared" si="12"/>
        <v>5.126654064272212</v>
      </c>
      <c r="O52" s="20">
        <f t="shared" si="16"/>
        <v>35.03213610586011</v>
      </c>
      <c r="P52" s="14">
        <f t="shared" si="13"/>
        <v>15.500945179584129</v>
      </c>
      <c r="Q52" s="18">
        <f t="shared" si="14"/>
        <v>13</v>
      </c>
      <c r="R52" s="18">
        <f t="shared" si="15"/>
        <v>1</v>
      </c>
    </row>
    <row r="53" spans="1:19" ht="12.75">
      <c r="A53" s="22">
        <v>32621</v>
      </c>
      <c r="B53" s="1">
        <v>2</v>
      </c>
      <c r="C53" s="1">
        <v>8</v>
      </c>
      <c r="D53"/>
      <c r="E53"/>
      <c r="F53" s="1">
        <v>2</v>
      </c>
      <c r="G53" s="1">
        <v>10</v>
      </c>
      <c r="H53"/>
      <c r="I53"/>
      <c r="J53" s="18">
        <f t="shared" si="10"/>
        <v>10</v>
      </c>
      <c r="K53" s="18">
        <f t="shared" si="11"/>
        <v>12</v>
      </c>
      <c r="L53" s="18">
        <f t="shared" si="17"/>
        <v>67</v>
      </c>
      <c r="M53" s="18">
        <f t="shared" si="17"/>
        <v>37</v>
      </c>
      <c r="N53" s="14">
        <f t="shared" si="12"/>
        <v>9.398865784499055</v>
      </c>
      <c r="O53" s="20">
        <f t="shared" si="16"/>
        <v>44.43100189035917</v>
      </c>
      <c r="P53" s="14">
        <f t="shared" si="13"/>
        <v>19.659735349716456</v>
      </c>
      <c r="Q53" s="18">
        <f t="shared" si="14"/>
        <v>22</v>
      </c>
      <c r="R53" s="18">
        <f t="shared" si="15"/>
        <v>0</v>
      </c>
      <c r="S53" s="17"/>
    </row>
    <row r="54" spans="1:18" ht="12.75">
      <c r="A54" s="22">
        <v>32622</v>
      </c>
      <c r="B54" s="1">
        <v>7</v>
      </c>
      <c r="C54" s="1">
        <v>14</v>
      </c>
      <c r="D54"/>
      <c r="E54" s="1">
        <v>1</v>
      </c>
      <c r="F54" s="1">
        <v>1</v>
      </c>
      <c r="G54" s="1">
        <v>15</v>
      </c>
      <c r="H54"/>
      <c r="I54" s="1">
        <v>1</v>
      </c>
      <c r="J54" s="18">
        <f t="shared" si="10"/>
        <v>20</v>
      </c>
      <c r="K54" s="18">
        <f t="shared" si="11"/>
        <v>15</v>
      </c>
      <c r="L54" s="18">
        <f t="shared" si="17"/>
        <v>87</v>
      </c>
      <c r="M54" s="18">
        <f t="shared" si="17"/>
        <v>52</v>
      </c>
      <c r="N54" s="14">
        <f t="shared" si="12"/>
        <v>14.952741020793951</v>
      </c>
      <c r="O54" s="20">
        <f t="shared" si="16"/>
        <v>59.38374291115312</v>
      </c>
      <c r="P54" s="14">
        <f t="shared" si="13"/>
        <v>26.275992438563343</v>
      </c>
      <c r="Q54" s="18">
        <f t="shared" si="14"/>
        <v>37</v>
      </c>
      <c r="R54" s="18">
        <f t="shared" si="15"/>
        <v>2</v>
      </c>
    </row>
    <row r="55" spans="1:18" ht="12.75">
      <c r="A55" s="22">
        <v>32623</v>
      </c>
      <c r="B55" s="1">
        <v>3</v>
      </c>
      <c r="C55" s="1">
        <v>19</v>
      </c>
      <c r="D55"/>
      <c r="E55" s="1">
        <v>1</v>
      </c>
      <c r="F55" s="1">
        <v>1</v>
      </c>
      <c r="G55" s="1">
        <v>24</v>
      </c>
      <c r="H55"/>
      <c r="I55"/>
      <c r="J55" s="18">
        <f t="shared" si="10"/>
        <v>21</v>
      </c>
      <c r="K55" s="18">
        <f t="shared" si="11"/>
        <v>25</v>
      </c>
      <c r="L55" s="18">
        <f t="shared" si="17"/>
        <v>108</v>
      </c>
      <c r="M55" s="18">
        <f t="shared" si="17"/>
        <v>77</v>
      </c>
      <c r="N55" s="14">
        <f t="shared" si="12"/>
        <v>19.65217391304348</v>
      </c>
      <c r="O55" s="20">
        <f t="shared" si="16"/>
        <v>79.0359168241966</v>
      </c>
      <c r="P55" s="14">
        <f t="shared" si="13"/>
        <v>34.97164461247639</v>
      </c>
      <c r="Q55" s="18">
        <f t="shared" si="14"/>
        <v>47</v>
      </c>
      <c r="R55" s="18">
        <f t="shared" si="15"/>
        <v>1</v>
      </c>
    </row>
    <row r="56" spans="1:18" ht="12.75">
      <c r="A56" s="22">
        <v>32624</v>
      </c>
      <c r="B56" s="1">
        <v>3</v>
      </c>
      <c r="C56" s="1">
        <v>6</v>
      </c>
      <c r="D56"/>
      <c r="E56" s="1">
        <v>1</v>
      </c>
      <c r="F56" s="1">
        <v>2</v>
      </c>
      <c r="G56" s="1">
        <v>10</v>
      </c>
      <c r="H56"/>
      <c r="I56"/>
      <c r="J56" s="18">
        <f t="shared" si="10"/>
        <v>8</v>
      </c>
      <c r="K56" s="18">
        <f t="shared" si="11"/>
        <v>12</v>
      </c>
      <c r="L56" s="18">
        <f t="shared" si="17"/>
        <v>116</v>
      </c>
      <c r="M56" s="18">
        <f t="shared" si="17"/>
        <v>89</v>
      </c>
      <c r="N56" s="14">
        <f t="shared" si="12"/>
        <v>8.544423440453686</v>
      </c>
      <c r="O56" s="20">
        <f t="shared" si="16"/>
        <v>87.58034026465029</v>
      </c>
      <c r="P56" s="14">
        <f t="shared" si="13"/>
        <v>38.752362948960325</v>
      </c>
      <c r="Q56" s="18">
        <f t="shared" si="14"/>
        <v>21</v>
      </c>
      <c r="R56" s="18">
        <f t="shared" si="15"/>
        <v>1</v>
      </c>
    </row>
    <row r="57" spans="1:18" ht="12.75">
      <c r="A57" s="22">
        <v>32625</v>
      </c>
      <c r="B57" s="1">
        <v>3</v>
      </c>
      <c r="C57" s="1">
        <v>14</v>
      </c>
      <c r="D57"/>
      <c r="E57"/>
      <c r="F57" s="1">
        <v>3</v>
      </c>
      <c r="G57" s="1">
        <v>10</v>
      </c>
      <c r="H57"/>
      <c r="I57"/>
      <c r="J57" s="18">
        <f t="shared" si="10"/>
        <v>17</v>
      </c>
      <c r="K57" s="18">
        <f t="shared" si="11"/>
        <v>13</v>
      </c>
      <c r="L57" s="18">
        <f t="shared" si="17"/>
        <v>133</v>
      </c>
      <c r="M57" s="18">
        <f t="shared" si="17"/>
        <v>102</v>
      </c>
      <c r="N57" s="14">
        <f t="shared" si="12"/>
        <v>12.81663516068053</v>
      </c>
      <c r="O57" s="20">
        <f t="shared" si="16"/>
        <v>100.39697542533082</v>
      </c>
      <c r="P57" s="14">
        <f t="shared" si="13"/>
        <v>44.423440453686226</v>
      </c>
      <c r="Q57" s="18">
        <f t="shared" si="14"/>
        <v>30</v>
      </c>
      <c r="R57" s="18">
        <f t="shared" si="15"/>
        <v>0</v>
      </c>
    </row>
    <row r="58" spans="1:18" ht="12.75">
      <c r="A58" s="22">
        <v>32626</v>
      </c>
      <c r="B58" s="1">
        <v>5</v>
      </c>
      <c r="C58" s="1">
        <v>9</v>
      </c>
      <c r="D58"/>
      <c r="E58"/>
      <c r="F58" s="1">
        <v>2</v>
      </c>
      <c r="G58" s="1">
        <v>26</v>
      </c>
      <c r="H58"/>
      <c r="I58"/>
      <c r="J58" s="18">
        <f t="shared" si="10"/>
        <v>14</v>
      </c>
      <c r="K58" s="18">
        <f t="shared" si="11"/>
        <v>28</v>
      </c>
      <c r="L58" s="18">
        <f t="shared" si="17"/>
        <v>147</v>
      </c>
      <c r="M58" s="18">
        <f t="shared" si="17"/>
        <v>130</v>
      </c>
      <c r="N58" s="14">
        <f t="shared" si="12"/>
        <v>17.943289224952743</v>
      </c>
      <c r="O58" s="20">
        <f t="shared" si="16"/>
        <v>118.34026465028356</v>
      </c>
      <c r="P58" s="14">
        <f t="shared" si="13"/>
        <v>52.36294896030248</v>
      </c>
      <c r="Q58" s="18">
        <f t="shared" si="14"/>
        <v>42</v>
      </c>
      <c r="R58" s="18">
        <f t="shared" si="15"/>
        <v>0</v>
      </c>
    </row>
    <row r="59" spans="1:18" ht="12.75">
      <c r="A59" s="22">
        <v>32627</v>
      </c>
      <c r="B59" s="1">
        <v>2</v>
      </c>
      <c r="C59" s="1">
        <v>3</v>
      </c>
      <c r="D59"/>
      <c r="E59"/>
      <c r="F59" s="1">
        <v>4</v>
      </c>
      <c r="G59" s="1">
        <v>16</v>
      </c>
      <c r="H59"/>
      <c r="I59"/>
      <c r="J59" s="18">
        <f t="shared" si="10"/>
        <v>5</v>
      </c>
      <c r="K59" s="18">
        <f t="shared" si="11"/>
        <v>20</v>
      </c>
      <c r="L59" s="18">
        <f t="shared" si="17"/>
        <v>152</v>
      </c>
      <c r="M59" s="18">
        <f t="shared" si="17"/>
        <v>150</v>
      </c>
      <c r="N59" s="14">
        <f t="shared" si="12"/>
        <v>10.680529300567109</v>
      </c>
      <c r="O59" s="20">
        <f t="shared" si="16"/>
        <v>129.02079395085067</v>
      </c>
      <c r="P59" s="14">
        <f t="shared" si="13"/>
        <v>57.088846880907404</v>
      </c>
      <c r="Q59" s="18">
        <f t="shared" si="14"/>
        <v>25</v>
      </c>
      <c r="R59" s="18">
        <f t="shared" si="15"/>
        <v>0</v>
      </c>
    </row>
    <row r="60" spans="1:18" ht="12.75">
      <c r="A60" s="22">
        <v>32628</v>
      </c>
      <c r="B60" s="1">
        <v>3</v>
      </c>
      <c r="C60" s="1">
        <v>5</v>
      </c>
      <c r="D60"/>
      <c r="E60"/>
      <c r="F60"/>
      <c r="G60" s="1">
        <v>9</v>
      </c>
      <c r="H60"/>
      <c r="I60"/>
      <c r="J60" s="18">
        <f t="shared" si="10"/>
        <v>8</v>
      </c>
      <c r="K60" s="18">
        <f t="shared" si="11"/>
        <v>9</v>
      </c>
      <c r="L60" s="18">
        <f t="shared" si="17"/>
        <v>160</v>
      </c>
      <c r="M60" s="18">
        <f t="shared" si="17"/>
        <v>159</v>
      </c>
      <c r="N60" s="14">
        <f t="shared" si="12"/>
        <v>7.262759924385634</v>
      </c>
      <c r="O60" s="20">
        <f t="shared" si="16"/>
        <v>136.2835538752363</v>
      </c>
      <c r="P60" s="14">
        <f t="shared" si="13"/>
        <v>60.30245746691874</v>
      </c>
      <c r="Q60" s="18">
        <f t="shared" si="14"/>
        <v>17</v>
      </c>
      <c r="R60" s="18">
        <f t="shared" si="15"/>
        <v>0</v>
      </c>
    </row>
    <row r="61" spans="1:18" ht="12.75">
      <c r="A61" s="22">
        <v>32629</v>
      </c>
      <c r="B61" s="1">
        <v>2</v>
      </c>
      <c r="C61" s="1">
        <v>6</v>
      </c>
      <c r="D61"/>
      <c r="E61"/>
      <c r="F61" s="1">
        <v>1</v>
      </c>
      <c r="G61" s="1">
        <v>15</v>
      </c>
      <c r="H61"/>
      <c r="I61"/>
      <c r="J61" s="18">
        <f t="shared" si="10"/>
        <v>8</v>
      </c>
      <c r="K61" s="18">
        <f t="shared" si="11"/>
        <v>16</v>
      </c>
      <c r="L61" s="18">
        <f t="shared" si="17"/>
        <v>168</v>
      </c>
      <c r="M61" s="18">
        <f t="shared" si="17"/>
        <v>175</v>
      </c>
      <c r="N61" s="14">
        <f t="shared" si="12"/>
        <v>10.253308128544424</v>
      </c>
      <c r="O61" s="20">
        <f t="shared" si="16"/>
        <v>146.53686200378073</v>
      </c>
      <c r="P61" s="14">
        <f t="shared" si="13"/>
        <v>64.83931947069948</v>
      </c>
      <c r="Q61" s="18">
        <f t="shared" si="14"/>
        <v>24</v>
      </c>
      <c r="R61" s="18">
        <f t="shared" si="15"/>
        <v>0</v>
      </c>
    </row>
    <row r="62" spans="1:18" ht="12.75">
      <c r="A62" s="22">
        <v>32630</v>
      </c>
      <c r="B62" s="1">
        <v>1</v>
      </c>
      <c r="C62" s="1">
        <v>3</v>
      </c>
      <c r="D62"/>
      <c r="E62"/>
      <c r="F62"/>
      <c r="G62" s="1">
        <v>7</v>
      </c>
      <c r="H62"/>
      <c r="I62"/>
      <c r="J62" s="18">
        <f t="shared" si="10"/>
        <v>4</v>
      </c>
      <c r="K62" s="18">
        <f t="shared" si="11"/>
        <v>7</v>
      </c>
      <c r="L62" s="18">
        <f t="shared" si="17"/>
        <v>172</v>
      </c>
      <c r="M62" s="18">
        <f t="shared" si="17"/>
        <v>182</v>
      </c>
      <c r="N62" s="14">
        <f t="shared" si="12"/>
        <v>4.699432892249527</v>
      </c>
      <c r="O62" s="20">
        <f t="shared" si="16"/>
        <v>151.23629489603024</v>
      </c>
      <c r="P62" s="14">
        <f t="shared" si="13"/>
        <v>66.91871455576563</v>
      </c>
      <c r="Q62" s="18">
        <f t="shared" si="14"/>
        <v>11</v>
      </c>
      <c r="R62" s="18">
        <f t="shared" si="15"/>
        <v>0</v>
      </c>
    </row>
    <row r="63" spans="1:18" ht="12.75">
      <c r="A63" s="22">
        <v>32631</v>
      </c>
      <c r="B63" s="1">
        <v>1</v>
      </c>
      <c r="C63" s="1">
        <v>3</v>
      </c>
      <c r="D63"/>
      <c r="E63"/>
      <c r="F63"/>
      <c r="G63" s="1">
        <v>14</v>
      </c>
      <c r="H63"/>
      <c r="I63" s="1">
        <v>1</v>
      </c>
      <c r="J63" s="18">
        <f t="shared" si="10"/>
        <v>4</v>
      </c>
      <c r="K63" s="18">
        <f t="shared" si="11"/>
        <v>13</v>
      </c>
      <c r="L63" s="18">
        <f t="shared" si="17"/>
        <v>176</v>
      </c>
      <c r="M63" s="18">
        <f t="shared" si="17"/>
        <v>195</v>
      </c>
      <c r="N63" s="14">
        <f t="shared" si="12"/>
        <v>7.262759924385634</v>
      </c>
      <c r="O63" s="20">
        <f t="shared" si="16"/>
        <v>158.4990548204159</v>
      </c>
      <c r="P63" s="14">
        <f t="shared" si="13"/>
        <v>70.13232514177697</v>
      </c>
      <c r="Q63" s="18">
        <f t="shared" si="14"/>
        <v>18</v>
      </c>
      <c r="R63" s="18">
        <f t="shared" si="15"/>
        <v>1</v>
      </c>
    </row>
    <row r="64" spans="1:18" ht="12.75">
      <c r="A64" s="22">
        <v>32632</v>
      </c>
      <c r="B64"/>
      <c r="C64"/>
      <c r="D64"/>
      <c r="E64"/>
      <c r="F64"/>
      <c r="G64" s="1">
        <v>10</v>
      </c>
      <c r="H64" s="1">
        <v>1</v>
      </c>
      <c r="I64" s="1">
        <v>1</v>
      </c>
      <c r="J64" s="18">
        <f t="shared" si="10"/>
        <v>0</v>
      </c>
      <c r="K64" s="18">
        <f t="shared" si="11"/>
        <v>8</v>
      </c>
      <c r="L64" s="18">
        <f t="shared" si="17"/>
        <v>176</v>
      </c>
      <c r="M64" s="18">
        <f t="shared" si="17"/>
        <v>203</v>
      </c>
      <c r="N64" s="14">
        <f t="shared" si="12"/>
        <v>3.4177693761814747</v>
      </c>
      <c r="O64" s="20">
        <f t="shared" si="16"/>
        <v>161.91682419659736</v>
      </c>
      <c r="P64" s="14">
        <f t="shared" si="13"/>
        <v>71.64461247637054</v>
      </c>
      <c r="Q64" s="18">
        <f t="shared" si="14"/>
        <v>10</v>
      </c>
      <c r="R64" s="18">
        <f t="shared" si="15"/>
        <v>2</v>
      </c>
    </row>
    <row r="65" spans="1:18" ht="12.75">
      <c r="A65" s="22">
        <v>32633</v>
      </c>
      <c r="B65"/>
      <c r="C65" s="1">
        <v>1</v>
      </c>
      <c r="D65"/>
      <c r="E65"/>
      <c r="F65" s="1">
        <v>1</v>
      </c>
      <c r="G65" s="1">
        <v>8</v>
      </c>
      <c r="H65" s="1">
        <v>1</v>
      </c>
      <c r="I65"/>
      <c r="J65" s="18">
        <f t="shared" si="10"/>
        <v>1</v>
      </c>
      <c r="K65" s="18">
        <f t="shared" si="11"/>
        <v>8</v>
      </c>
      <c r="L65" s="18">
        <f aca="true" t="shared" si="18" ref="L65:M84">L64+J65</f>
        <v>177</v>
      </c>
      <c r="M65" s="18">
        <f t="shared" si="18"/>
        <v>211</v>
      </c>
      <c r="N65" s="14">
        <f t="shared" si="12"/>
        <v>3.844990548204159</v>
      </c>
      <c r="O65" s="20">
        <f t="shared" si="16"/>
        <v>165.7618147448015</v>
      </c>
      <c r="P65" s="14">
        <f t="shared" si="13"/>
        <v>73.34593572778832</v>
      </c>
      <c r="Q65" s="18">
        <f t="shared" si="14"/>
        <v>10</v>
      </c>
      <c r="R65" s="18">
        <f t="shared" si="15"/>
        <v>1</v>
      </c>
    </row>
    <row r="66" spans="1:18" ht="12.75">
      <c r="A66" s="22">
        <v>32634</v>
      </c>
      <c r="B66" s="1">
        <v>1</v>
      </c>
      <c r="C66" s="1">
        <v>1</v>
      </c>
      <c r="D66"/>
      <c r="E66"/>
      <c r="F66"/>
      <c r="G66" s="1">
        <v>3</v>
      </c>
      <c r="H66"/>
      <c r="I66"/>
      <c r="J66" s="18">
        <f t="shared" si="10"/>
        <v>2</v>
      </c>
      <c r="K66" s="18">
        <f t="shared" si="11"/>
        <v>3</v>
      </c>
      <c r="L66" s="18">
        <f t="shared" si="18"/>
        <v>179</v>
      </c>
      <c r="M66" s="18">
        <f t="shared" si="18"/>
        <v>214</v>
      </c>
      <c r="N66" s="14">
        <f t="shared" si="12"/>
        <v>2.1361058601134215</v>
      </c>
      <c r="O66" s="20">
        <f t="shared" si="16"/>
        <v>167.89792060491493</v>
      </c>
      <c r="P66" s="14">
        <f t="shared" si="13"/>
        <v>74.29111531190931</v>
      </c>
      <c r="Q66" s="18">
        <f t="shared" si="14"/>
        <v>5</v>
      </c>
      <c r="R66" s="18">
        <f t="shared" si="15"/>
        <v>0</v>
      </c>
    </row>
    <row r="67" spans="1:19" ht="12.75">
      <c r="A67" s="22">
        <v>32635</v>
      </c>
      <c r="B67" s="1">
        <v>2</v>
      </c>
      <c r="C67" s="1">
        <v>3</v>
      </c>
      <c r="D67"/>
      <c r="E67"/>
      <c r="F67"/>
      <c r="G67" s="1">
        <v>2</v>
      </c>
      <c r="H67"/>
      <c r="I67"/>
      <c r="J67" s="18">
        <f t="shared" si="10"/>
        <v>5</v>
      </c>
      <c r="K67" s="18">
        <f t="shared" si="11"/>
        <v>2</v>
      </c>
      <c r="L67" s="18">
        <f t="shared" si="18"/>
        <v>184</v>
      </c>
      <c r="M67" s="18">
        <f t="shared" si="18"/>
        <v>216</v>
      </c>
      <c r="N67" s="14">
        <f t="shared" si="12"/>
        <v>2.9905482041587903</v>
      </c>
      <c r="O67" s="20">
        <f t="shared" si="16"/>
        <v>170.88846880907371</v>
      </c>
      <c r="P67" s="14">
        <f t="shared" si="13"/>
        <v>75.61436672967866</v>
      </c>
      <c r="Q67" s="18">
        <f t="shared" si="14"/>
        <v>7</v>
      </c>
      <c r="R67" s="18">
        <f t="shared" si="15"/>
        <v>0</v>
      </c>
      <c r="S67" s="17"/>
    </row>
    <row r="68" spans="1:18" ht="12.75">
      <c r="A68" s="22">
        <v>32636</v>
      </c>
      <c r="B68" s="1">
        <v>3</v>
      </c>
      <c r="C68" s="1">
        <v>3</v>
      </c>
      <c r="D68"/>
      <c r="E68" s="1">
        <v>1</v>
      </c>
      <c r="F68"/>
      <c r="G68"/>
      <c r="H68"/>
      <c r="I68"/>
      <c r="J68" s="18">
        <f aca="true" t="shared" si="19" ref="J68:J94">+B68+C68-D68-E68</f>
        <v>5</v>
      </c>
      <c r="K68" s="18">
        <f aca="true" t="shared" si="20" ref="K68:K94">+F68+G68-H68-I68</f>
        <v>0</v>
      </c>
      <c r="L68" s="18">
        <f t="shared" si="18"/>
        <v>189</v>
      </c>
      <c r="M68" s="18">
        <f t="shared" si="18"/>
        <v>216</v>
      </c>
      <c r="N68" s="14">
        <f aca="true" t="shared" si="21" ref="N68:N94">(+J68+K68)*($J$96/($J$96+$K$96))</f>
        <v>2.1361058601134215</v>
      </c>
      <c r="O68" s="20">
        <f t="shared" si="16"/>
        <v>173.02457466918713</v>
      </c>
      <c r="P68" s="14">
        <f aca="true" t="shared" si="22" ref="P68:P94">O68*100/$N$96</f>
        <v>76.55954631379966</v>
      </c>
      <c r="Q68" s="18">
        <f aca="true" t="shared" si="23" ref="Q68:Q94">+B68+C68+F68+G68</f>
        <v>6</v>
      </c>
      <c r="R68" s="18">
        <f aca="true" t="shared" si="24" ref="R68:R94">D68+E68+H68+I68</f>
        <v>1</v>
      </c>
    </row>
    <row r="69" spans="1:18" ht="12.75">
      <c r="A69" s="22">
        <v>32637</v>
      </c>
      <c r="B69"/>
      <c r="C69" s="1">
        <v>6</v>
      </c>
      <c r="D69"/>
      <c r="E69"/>
      <c r="F69" s="1">
        <v>1</v>
      </c>
      <c r="G69" s="1">
        <v>4</v>
      </c>
      <c r="H69"/>
      <c r="I69"/>
      <c r="J69" s="18">
        <f t="shared" si="19"/>
        <v>6</v>
      </c>
      <c r="K69" s="18">
        <f t="shared" si="20"/>
        <v>5</v>
      </c>
      <c r="L69" s="18">
        <f t="shared" si="18"/>
        <v>195</v>
      </c>
      <c r="M69" s="18">
        <f t="shared" si="18"/>
        <v>221</v>
      </c>
      <c r="N69" s="14">
        <f t="shared" si="21"/>
        <v>4.699432892249527</v>
      </c>
      <c r="O69" s="20">
        <f aca="true" t="shared" si="25" ref="O69:O94">O68+N69</f>
        <v>177.72400756143665</v>
      </c>
      <c r="P69" s="14">
        <f t="shared" si="22"/>
        <v>78.63894139886582</v>
      </c>
      <c r="Q69" s="18">
        <f t="shared" si="23"/>
        <v>11</v>
      </c>
      <c r="R69" s="18">
        <f t="shared" si="24"/>
        <v>0</v>
      </c>
    </row>
    <row r="70" spans="1:18" ht="12.75">
      <c r="A70" s="22">
        <v>32638</v>
      </c>
      <c r="B70" s="1">
        <v>3</v>
      </c>
      <c r="C70" s="1">
        <v>2</v>
      </c>
      <c r="D70"/>
      <c r="E70"/>
      <c r="F70" s="1">
        <v>2</v>
      </c>
      <c r="G70" s="1">
        <v>3</v>
      </c>
      <c r="H70" s="1">
        <v>1</v>
      </c>
      <c r="I70"/>
      <c r="J70" s="18">
        <f t="shared" si="19"/>
        <v>5</v>
      </c>
      <c r="K70" s="18">
        <f t="shared" si="20"/>
        <v>4</v>
      </c>
      <c r="L70" s="18">
        <f t="shared" si="18"/>
        <v>200</v>
      </c>
      <c r="M70" s="18">
        <f t="shared" si="18"/>
        <v>225</v>
      </c>
      <c r="N70" s="14">
        <f t="shared" si="21"/>
        <v>3.844990548204159</v>
      </c>
      <c r="O70" s="20">
        <f t="shared" si="25"/>
        <v>181.5689981096408</v>
      </c>
      <c r="P70" s="14">
        <f t="shared" si="22"/>
        <v>80.34026465028359</v>
      </c>
      <c r="Q70" s="18">
        <f t="shared" si="23"/>
        <v>10</v>
      </c>
      <c r="R70" s="18">
        <f t="shared" si="24"/>
        <v>1</v>
      </c>
    </row>
    <row r="71" spans="1:18" ht="12.75">
      <c r="A71" s="22">
        <v>32639</v>
      </c>
      <c r="B71"/>
      <c r="C71" s="1">
        <v>4</v>
      </c>
      <c r="D71"/>
      <c r="E71"/>
      <c r="F71" s="1">
        <v>3</v>
      </c>
      <c r="G71" s="1">
        <v>8</v>
      </c>
      <c r="H71"/>
      <c r="I71"/>
      <c r="J71" s="18">
        <f t="shared" si="19"/>
        <v>4</v>
      </c>
      <c r="K71" s="18">
        <f t="shared" si="20"/>
        <v>11</v>
      </c>
      <c r="L71" s="18">
        <f t="shared" si="18"/>
        <v>204</v>
      </c>
      <c r="M71" s="18">
        <f t="shared" si="18"/>
        <v>236</v>
      </c>
      <c r="N71" s="14">
        <f t="shared" si="21"/>
        <v>6.408317580340265</v>
      </c>
      <c r="O71" s="20">
        <f t="shared" si="25"/>
        <v>187.97731568998105</v>
      </c>
      <c r="P71" s="14">
        <f t="shared" si="22"/>
        <v>83.17580340264652</v>
      </c>
      <c r="Q71" s="18">
        <f t="shared" si="23"/>
        <v>15</v>
      </c>
      <c r="R71" s="18">
        <f t="shared" si="24"/>
        <v>0</v>
      </c>
    </row>
    <row r="72" spans="1:18" ht="12.75">
      <c r="A72" s="22">
        <v>32640</v>
      </c>
      <c r="B72"/>
      <c r="C72" s="1">
        <v>6</v>
      </c>
      <c r="D72"/>
      <c r="E72"/>
      <c r="F72" s="1">
        <v>2</v>
      </c>
      <c r="G72" s="1">
        <v>8</v>
      </c>
      <c r="H72"/>
      <c r="I72"/>
      <c r="J72" s="18">
        <f t="shared" si="19"/>
        <v>6</v>
      </c>
      <c r="K72" s="18">
        <f t="shared" si="20"/>
        <v>10</v>
      </c>
      <c r="L72" s="18">
        <f t="shared" si="18"/>
        <v>210</v>
      </c>
      <c r="M72" s="18">
        <f t="shared" si="18"/>
        <v>246</v>
      </c>
      <c r="N72" s="14">
        <f t="shared" si="21"/>
        <v>6.835538752362949</v>
      </c>
      <c r="O72" s="20">
        <f t="shared" si="25"/>
        <v>194.812854442344</v>
      </c>
      <c r="P72" s="14">
        <f t="shared" si="22"/>
        <v>86.20037807183367</v>
      </c>
      <c r="Q72" s="18">
        <f t="shared" si="23"/>
        <v>16</v>
      </c>
      <c r="R72" s="18">
        <f t="shared" si="24"/>
        <v>0</v>
      </c>
    </row>
    <row r="73" spans="1:18" ht="12.75">
      <c r="A73" s="22">
        <v>32641</v>
      </c>
      <c r="B73" s="1">
        <v>1</v>
      </c>
      <c r="C73" s="1">
        <v>1</v>
      </c>
      <c r="D73"/>
      <c r="E73"/>
      <c r="F73"/>
      <c r="G73" s="1">
        <v>6</v>
      </c>
      <c r="H73"/>
      <c r="I73"/>
      <c r="J73" s="18">
        <f t="shared" si="19"/>
        <v>2</v>
      </c>
      <c r="K73" s="18">
        <f t="shared" si="20"/>
        <v>6</v>
      </c>
      <c r="L73" s="18">
        <f t="shared" si="18"/>
        <v>212</v>
      </c>
      <c r="M73" s="18">
        <f t="shared" si="18"/>
        <v>252</v>
      </c>
      <c r="N73" s="14">
        <f t="shared" si="21"/>
        <v>3.4177693761814747</v>
      </c>
      <c r="O73" s="20">
        <f t="shared" si="25"/>
        <v>198.23062381852546</v>
      </c>
      <c r="P73" s="14">
        <f t="shared" si="22"/>
        <v>87.71266540642723</v>
      </c>
      <c r="Q73" s="18">
        <f t="shared" si="23"/>
        <v>8</v>
      </c>
      <c r="R73" s="18">
        <f t="shared" si="24"/>
        <v>0</v>
      </c>
    </row>
    <row r="74" spans="1:18" ht="12.75">
      <c r="A74" s="22">
        <v>32642</v>
      </c>
      <c r="B74" s="1">
        <v>3</v>
      </c>
      <c r="C74" s="1">
        <v>2</v>
      </c>
      <c r="D74"/>
      <c r="E74"/>
      <c r="F74"/>
      <c r="G74" s="1">
        <v>9</v>
      </c>
      <c r="H74"/>
      <c r="I74"/>
      <c r="J74" s="18">
        <f t="shared" si="19"/>
        <v>5</v>
      </c>
      <c r="K74" s="18">
        <f t="shared" si="20"/>
        <v>9</v>
      </c>
      <c r="L74" s="18">
        <f t="shared" si="18"/>
        <v>217</v>
      </c>
      <c r="M74" s="18">
        <f t="shared" si="18"/>
        <v>261</v>
      </c>
      <c r="N74" s="14">
        <f t="shared" si="21"/>
        <v>5.981096408317581</v>
      </c>
      <c r="O74" s="20">
        <f t="shared" si="25"/>
        <v>204.21172022684303</v>
      </c>
      <c r="P74" s="14">
        <f t="shared" si="22"/>
        <v>90.35916824196599</v>
      </c>
      <c r="Q74" s="18">
        <f t="shared" si="23"/>
        <v>14</v>
      </c>
      <c r="R74" s="18">
        <f t="shared" si="24"/>
        <v>0</v>
      </c>
    </row>
    <row r="75" spans="1:18" ht="12.75">
      <c r="A75" s="22">
        <v>32643</v>
      </c>
      <c r="B75"/>
      <c r="C75" s="1">
        <v>3</v>
      </c>
      <c r="D75"/>
      <c r="E75"/>
      <c r="F75"/>
      <c r="G75" s="1">
        <v>4</v>
      </c>
      <c r="H75"/>
      <c r="I75" s="1">
        <v>1</v>
      </c>
      <c r="J75" s="18">
        <f t="shared" si="19"/>
        <v>3</v>
      </c>
      <c r="K75" s="18">
        <f t="shared" si="20"/>
        <v>3</v>
      </c>
      <c r="L75" s="18">
        <f t="shared" si="18"/>
        <v>220</v>
      </c>
      <c r="M75" s="18">
        <f t="shared" si="18"/>
        <v>264</v>
      </c>
      <c r="N75" s="14">
        <f t="shared" si="21"/>
        <v>2.563327032136106</v>
      </c>
      <c r="O75" s="20">
        <f t="shared" si="25"/>
        <v>206.77504725897913</v>
      </c>
      <c r="P75" s="14">
        <f t="shared" si="22"/>
        <v>91.49338374291116</v>
      </c>
      <c r="Q75" s="18">
        <f t="shared" si="23"/>
        <v>7</v>
      </c>
      <c r="R75" s="18">
        <f t="shared" si="24"/>
        <v>1</v>
      </c>
    </row>
    <row r="76" spans="1:18" ht="12.75">
      <c r="A76" s="22">
        <v>32644</v>
      </c>
      <c r="B76"/>
      <c r="C76"/>
      <c r="D76"/>
      <c r="E76"/>
      <c r="F76" s="1">
        <v>1</v>
      </c>
      <c r="G76" s="1">
        <v>5</v>
      </c>
      <c r="H76" s="1">
        <v>3</v>
      </c>
      <c r="I76"/>
      <c r="J76" s="18">
        <f t="shared" si="19"/>
        <v>0</v>
      </c>
      <c r="K76" s="18">
        <f t="shared" si="20"/>
        <v>3</v>
      </c>
      <c r="L76" s="18">
        <f t="shared" si="18"/>
        <v>220</v>
      </c>
      <c r="M76" s="18">
        <f t="shared" si="18"/>
        <v>267</v>
      </c>
      <c r="N76" s="14">
        <f t="shared" si="21"/>
        <v>1.281663516068053</v>
      </c>
      <c r="O76" s="20">
        <f t="shared" si="25"/>
        <v>208.05671077504718</v>
      </c>
      <c r="P76" s="14">
        <f t="shared" si="22"/>
        <v>92.06049149338375</v>
      </c>
      <c r="Q76" s="18">
        <f t="shared" si="23"/>
        <v>6</v>
      </c>
      <c r="R76" s="18">
        <f t="shared" si="24"/>
        <v>3</v>
      </c>
    </row>
    <row r="77" spans="1:18" ht="12.75">
      <c r="A77" s="22">
        <v>32645</v>
      </c>
      <c r="B77"/>
      <c r="C77"/>
      <c r="D77"/>
      <c r="E77"/>
      <c r="F77" s="1">
        <v>1</v>
      </c>
      <c r="G77" s="1">
        <v>7</v>
      </c>
      <c r="H77" s="1">
        <v>1</v>
      </c>
      <c r="I77" s="1">
        <v>1</v>
      </c>
      <c r="J77" s="18">
        <f t="shared" si="19"/>
        <v>0</v>
      </c>
      <c r="K77" s="18">
        <f t="shared" si="20"/>
        <v>6</v>
      </c>
      <c r="L77" s="18">
        <f t="shared" si="18"/>
        <v>220</v>
      </c>
      <c r="M77" s="18">
        <f t="shared" si="18"/>
        <v>273</v>
      </c>
      <c r="N77" s="14">
        <f t="shared" si="21"/>
        <v>2.563327032136106</v>
      </c>
      <c r="O77" s="20">
        <f t="shared" si="25"/>
        <v>210.62003780718328</v>
      </c>
      <c r="P77" s="14">
        <f t="shared" si="22"/>
        <v>93.19470699432894</v>
      </c>
      <c r="Q77" s="18">
        <f t="shared" si="23"/>
        <v>8</v>
      </c>
      <c r="R77" s="18">
        <f t="shared" si="24"/>
        <v>2</v>
      </c>
    </row>
    <row r="78" spans="1:18" ht="12.75">
      <c r="A78" s="22">
        <v>32646</v>
      </c>
      <c r="B78"/>
      <c r="C78" s="1">
        <v>4</v>
      </c>
      <c r="D78"/>
      <c r="E78"/>
      <c r="F78" s="1">
        <v>2</v>
      </c>
      <c r="G78" s="1">
        <v>4</v>
      </c>
      <c r="H78"/>
      <c r="I78"/>
      <c r="J78" s="18">
        <f t="shared" si="19"/>
        <v>4</v>
      </c>
      <c r="K78" s="18">
        <f t="shared" si="20"/>
        <v>6</v>
      </c>
      <c r="L78" s="18">
        <f t="shared" si="18"/>
        <v>224</v>
      </c>
      <c r="M78" s="18">
        <f t="shared" si="18"/>
        <v>279</v>
      </c>
      <c r="N78" s="14">
        <f t="shared" si="21"/>
        <v>4.272211720226843</v>
      </c>
      <c r="O78" s="20">
        <f t="shared" si="25"/>
        <v>214.89224952741012</v>
      </c>
      <c r="P78" s="14">
        <f t="shared" si="22"/>
        <v>95.0850661625709</v>
      </c>
      <c r="Q78" s="18">
        <f t="shared" si="23"/>
        <v>10</v>
      </c>
      <c r="R78" s="18">
        <f t="shared" si="24"/>
        <v>0</v>
      </c>
    </row>
    <row r="79" spans="1:18" ht="12.75">
      <c r="A79" s="22">
        <v>32647</v>
      </c>
      <c r="B79"/>
      <c r="C79"/>
      <c r="D79"/>
      <c r="E79"/>
      <c r="F79"/>
      <c r="G79" s="1">
        <v>4</v>
      </c>
      <c r="H79" s="1">
        <v>1</v>
      </c>
      <c r="I79"/>
      <c r="J79" s="18">
        <f t="shared" si="19"/>
        <v>0</v>
      </c>
      <c r="K79" s="18">
        <f t="shared" si="20"/>
        <v>3</v>
      </c>
      <c r="L79" s="18">
        <f t="shared" si="18"/>
        <v>224</v>
      </c>
      <c r="M79" s="18">
        <f t="shared" si="18"/>
        <v>282</v>
      </c>
      <c r="N79" s="14">
        <f t="shared" si="21"/>
        <v>1.281663516068053</v>
      </c>
      <c r="O79" s="20">
        <f t="shared" si="25"/>
        <v>216.17391304347817</v>
      </c>
      <c r="P79" s="14">
        <f t="shared" si="22"/>
        <v>95.65217391304348</v>
      </c>
      <c r="Q79" s="18">
        <f t="shared" si="23"/>
        <v>4</v>
      </c>
      <c r="R79" s="18">
        <f t="shared" si="24"/>
        <v>1</v>
      </c>
    </row>
    <row r="80" spans="1:18" ht="12.75">
      <c r="A80" s="22">
        <v>32648</v>
      </c>
      <c r="B80"/>
      <c r="C80"/>
      <c r="D80"/>
      <c r="E80"/>
      <c r="F80"/>
      <c r="G80" s="1">
        <v>4</v>
      </c>
      <c r="H80"/>
      <c r="I80"/>
      <c r="J80" s="18">
        <f t="shared" si="19"/>
        <v>0</v>
      </c>
      <c r="K80" s="18">
        <f t="shared" si="20"/>
        <v>4</v>
      </c>
      <c r="L80" s="18">
        <f t="shared" si="18"/>
        <v>224</v>
      </c>
      <c r="M80" s="18">
        <f t="shared" si="18"/>
        <v>286</v>
      </c>
      <c r="N80" s="14">
        <f t="shared" si="21"/>
        <v>1.7088846880907373</v>
      </c>
      <c r="O80" s="20">
        <f t="shared" si="25"/>
        <v>217.8827977315689</v>
      </c>
      <c r="P80" s="14">
        <f t="shared" si="22"/>
        <v>96.40831758034027</v>
      </c>
      <c r="Q80" s="18">
        <f t="shared" si="23"/>
        <v>4</v>
      </c>
      <c r="R80" s="18">
        <f t="shared" si="24"/>
        <v>0</v>
      </c>
    </row>
    <row r="81" spans="1:19" ht="12.75">
      <c r="A81" s="22">
        <v>32649</v>
      </c>
      <c r="B81"/>
      <c r="C81" s="1">
        <v>1</v>
      </c>
      <c r="D81"/>
      <c r="E81" s="1">
        <v>1</v>
      </c>
      <c r="F81"/>
      <c r="G81" s="1">
        <v>1</v>
      </c>
      <c r="H81"/>
      <c r="I81"/>
      <c r="J81" s="18">
        <f t="shared" si="19"/>
        <v>0</v>
      </c>
      <c r="K81" s="18">
        <f t="shared" si="20"/>
        <v>1</v>
      </c>
      <c r="L81" s="18">
        <f t="shared" si="18"/>
        <v>224</v>
      </c>
      <c r="M81" s="18">
        <f t="shared" si="18"/>
        <v>287</v>
      </c>
      <c r="N81" s="14">
        <f t="shared" si="21"/>
        <v>0.42722117202268434</v>
      </c>
      <c r="O81" s="20">
        <f t="shared" si="25"/>
        <v>218.31001890359158</v>
      </c>
      <c r="P81" s="14">
        <f t="shared" si="22"/>
        <v>96.59735349716446</v>
      </c>
      <c r="Q81" s="18">
        <f t="shared" si="23"/>
        <v>2</v>
      </c>
      <c r="R81" s="18">
        <f t="shared" si="24"/>
        <v>1</v>
      </c>
      <c r="S81" s="17"/>
    </row>
    <row r="82" spans="1:18" ht="12.75">
      <c r="A82" s="22">
        <v>32650</v>
      </c>
      <c r="B82" s="1">
        <v>1</v>
      </c>
      <c r="C82"/>
      <c r="D82" s="1">
        <v>1</v>
      </c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224</v>
      </c>
      <c r="M82" s="18">
        <f t="shared" si="18"/>
        <v>287</v>
      </c>
      <c r="N82" s="14">
        <f t="shared" si="21"/>
        <v>0</v>
      </c>
      <c r="O82" s="20">
        <f t="shared" si="25"/>
        <v>218.31001890359158</v>
      </c>
      <c r="P82" s="14">
        <f t="shared" si="22"/>
        <v>96.59735349716446</v>
      </c>
      <c r="Q82" s="18">
        <f t="shared" si="23"/>
        <v>1</v>
      </c>
      <c r="R82" s="18">
        <f t="shared" si="24"/>
        <v>1</v>
      </c>
    </row>
    <row r="83" spans="1:18" ht="12.75">
      <c r="A83" s="22">
        <v>32651</v>
      </c>
      <c r="B83"/>
      <c r="C83" s="1">
        <v>1</v>
      </c>
      <c r="D83" s="1">
        <v>1</v>
      </c>
      <c r="E83" s="1">
        <v>1</v>
      </c>
      <c r="F83"/>
      <c r="G83"/>
      <c r="H83"/>
      <c r="I83"/>
      <c r="J83" s="18">
        <f t="shared" si="19"/>
        <v>-1</v>
      </c>
      <c r="K83" s="18">
        <f t="shared" si="20"/>
        <v>0</v>
      </c>
      <c r="L83" s="18">
        <f t="shared" si="18"/>
        <v>223</v>
      </c>
      <c r="M83" s="18">
        <f t="shared" si="18"/>
        <v>287</v>
      </c>
      <c r="N83" s="14">
        <f t="shared" si="21"/>
        <v>-0.42722117202268434</v>
      </c>
      <c r="O83" s="20">
        <f t="shared" si="25"/>
        <v>217.8827977315689</v>
      </c>
      <c r="P83" s="14">
        <f t="shared" si="22"/>
        <v>96.40831758034027</v>
      </c>
      <c r="Q83" s="18">
        <f t="shared" si="23"/>
        <v>1</v>
      </c>
      <c r="R83" s="18">
        <f t="shared" si="24"/>
        <v>2</v>
      </c>
    </row>
    <row r="84" spans="1:18" ht="12.75">
      <c r="A84" s="22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223</v>
      </c>
      <c r="M84" s="18">
        <f t="shared" si="18"/>
        <v>287</v>
      </c>
      <c r="N84" s="14">
        <f t="shared" si="21"/>
        <v>0</v>
      </c>
      <c r="O84" s="20">
        <f t="shared" si="25"/>
        <v>217.8827977315689</v>
      </c>
      <c r="P84" s="14">
        <f t="shared" si="22"/>
        <v>96.40831758034027</v>
      </c>
      <c r="Q84" s="18">
        <f t="shared" si="23"/>
        <v>0</v>
      </c>
      <c r="R84" s="18">
        <f t="shared" si="24"/>
        <v>0</v>
      </c>
    </row>
    <row r="85" spans="1:18" ht="12.75">
      <c r="A85" s="22">
        <v>32653</v>
      </c>
      <c r="B85"/>
      <c r="C85"/>
      <c r="D85"/>
      <c r="E85"/>
      <c r="F85"/>
      <c r="G85" s="1">
        <v>6</v>
      </c>
      <c r="H85"/>
      <c r="I85"/>
      <c r="J85" s="18">
        <f t="shared" si="19"/>
        <v>0</v>
      </c>
      <c r="K85" s="18">
        <f t="shared" si="20"/>
        <v>6</v>
      </c>
      <c r="L85" s="18">
        <f aca="true" t="shared" si="26" ref="L85:M94">L84+J85</f>
        <v>223</v>
      </c>
      <c r="M85" s="18">
        <f t="shared" si="26"/>
        <v>293</v>
      </c>
      <c r="N85" s="14">
        <f t="shared" si="21"/>
        <v>2.563327032136106</v>
      </c>
      <c r="O85" s="20">
        <f t="shared" si="25"/>
        <v>220.446124763705</v>
      </c>
      <c r="P85" s="14">
        <f t="shared" si="22"/>
        <v>97.54253308128546</v>
      </c>
      <c r="Q85" s="18">
        <f t="shared" si="23"/>
        <v>6</v>
      </c>
      <c r="R85" s="18">
        <f t="shared" si="24"/>
        <v>0</v>
      </c>
    </row>
    <row r="86" spans="1:18" ht="12.75">
      <c r="A86" s="22">
        <v>32654</v>
      </c>
      <c r="B86"/>
      <c r="C86"/>
      <c r="D86"/>
      <c r="E86"/>
      <c r="F86" s="1">
        <v>1</v>
      </c>
      <c r="G86" s="1">
        <v>2</v>
      </c>
      <c r="H86"/>
      <c r="I86"/>
      <c r="J86" s="18">
        <f t="shared" si="19"/>
        <v>0</v>
      </c>
      <c r="K86" s="18">
        <f t="shared" si="20"/>
        <v>3</v>
      </c>
      <c r="L86" s="18">
        <f t="shared" si="26"/>
        <v>223</v>
      </c>
      <c r="M86" s="18">
        <f t="shared" si="26"/>
        <v>296</v>
      </c>
      <c r="N86" s="14">
        <f t="shared" si="21"/>
        <v>1.281663516068053</v>
      </c>
      <c r="O86" s="20">
        <f t="shared" si="25"/>
        <v>221.72778827977305</v>
      </c>
      <c r="P86" s="14">
        <f t="shared" si="22"/>
        <v>98.10964083175804</v>
      </c>
      <c r="Q86" s="18">
        <f t="shared" si="23"/>
        <v>3</v>
      </c>
      <c r="R86" s="18">
        <f t="shared" si="24"/>
        <v>0</v>
      </c>
    </row>
    <row r="87" spans="1:18" ht="12.75">
      <c r="A87" s="22">
        <v>32655</v>
      </c>
      <c r="B87"/>
      <c r="C87"/>
      <c r="D87"/>
      <c r="E87" s="1">
        <v>1</v>
      </c>
      <c r="F87"/>
      <c r="G87"/>
      <c r="H87"/>
      <c r="I87"/>
      <c r="J87" s="18">
        <f t="shared" si="19"/>
        <v>-1</v>
      </c>
      <c r="K87" s="18">
        <f t="shared" si="20"/>
        <v>0</v>
      </c>
      <c r="L87" s="18">
        <f t="shared" si="26"/>
        <v>222</v>
      </c>
      <c r="M87" s="18">
        <f t="shared" si="26"/>
        <v>296</v>
      </c>
      <c r="N87" s="14">
        <f t="shared" si="21"/>
        <v>-0.42722117202268434</v>
      </c>
      <c r="O87" s="20">
        <f t="shared" si="25"/>
        <v>221.30056710775037</v>
      </c>
      <c r="P87" s="14">
        <f t="shared" si="22"/>
        <v>97.92060491493383</v>
      </c>
      <c r="Q87" s="18">
        <f t="shared" si="23"/>
        <v>0</v>
      </c>
      <c r="R87" s="18">
        <f t="shared" si="24"/>
        <v>1</v>
      </c>
    </row>
    <row r="88" spans="1:18" ht="12.75">
      <c r="A88" s="22">
        <v>32656</v>
      </c>
      <c r="B88" s="1">
        <v>1</v>
      </c>
      <c r="C88" s="1">
        <v>1</v>
      </c>
      <c r="D88"/>
      <c r="E88"/>
      <c r="F88"/>
      <c r="G88"/>
      <c r="H88"/>
      <c r="I88"/>
      <c r="J88" s="18">
        <f t="shared" si="19"/>
        <v>2</v>
      </c>
      <c r="K88" s="18">
        <f t="shared" si="20"/>
        <v>0</v>
      </c>
      <c r="L88" s="18">
        <f t="shared" si="26"/>
        <v>224</v>
      </c>
      <c r="M88" s="18">
        <f t="shared" si="26"/>
        <v>296</v>
      </c>
      <c r="N88" s="14">
        <f t="shared" si="21"/>
        <v>0.8544423440453687</v>
      </c>
      <c r="O88" s="20">
        <f t="shared" si="25"/>
        <v>222.15500945179573</v>
      </c>
      <c r="P88" s="14">
        <f t="shared" si="22"/>
        <v>98.29867674858224</v>
      </c>
      <c r="Q88" s="18">
        <f t="shared" si="23"/>
        <v>2</v>
      </c>
      <c r="R88" s="18">
        <f t="shared" si="24"/>
        <v>0</v>
      </c>
    </row>
    <row r="89" spans="1:18" ht="12.75">
      <c r="A89" s="22">
        <v>32657</v>
      </c>
      <c r="B89" s="1">
        <v>1</v>
      </c>
      <c r="C89"/>
      <c r="D89" s="1">
        <v>1</v>
      </c>
      <c r="E89"/>
      <c r="F89"/>
      <c r="G89" s="1">
        <v>1</v>
      </c>
      <c r="H89"/>
      <c r="I89" s="1">
        <v>1</v>
      </c>
      <c r="J89" s="18">
        <f t="shared" si="19"/>
        <v>0</v>
      </c>
      <c r="K89" s="18">
        <f t="shared" si="20"/>
        <v>0</v>
      </c>
      <c r="L89" s="18">
        <f t="shared" si="26"/>
        <v>224</v>
      </c>
      <c r="M89" s="18">
        <f t="shared" si="26"/>
        <v>296</v>
      </c>
      <c r="N89" s="14">
        <f t="shared" si="21"/>
        <v>0</v>
      </c>
      <c r="O89" s="20">
        <f t="shared" si="25"/>
        <v>222.15500945179573</v>
      </c>
      <c r="P89" s="14">
        <f t="shared" si="22"/>
        <v>98.29867674858224</v>
      </c>
      <c r="Q89" s="18">
        <f t="shared" si="23"/>
        <v>2</v>
      </c>
      <c r="R89" s="18">
        <f t="shared" si="24"/>
        <v>2</v>
      </c>
    </row>
    <row r="90" spans="1:18" ht="12.75">
      <c r="A90" s="22">
        <v>32658</v>
      </c>
      <c r="B90"/>
      <c r="C90" s="1">
        <v>1</v>
      </c>
      <c r="D90"/>
      <c r="E90"/>
      <c r="F90"/>
      <c r="G90" s="1">
        <v>1</v>
      </c>
      <c r="H90"/>
      <c r="I90"/>
      <c r="J90" s="18">
        <f t="shared" si="19"/>
        <v>1</v>
      </c>
      <c r="K90" s="18">
        <f t="shared" si="20"/>
        <v>1</v>
      </c>
      <c r="L90" s="18">
        <f t="shared" si="26"/>
        <v>225</v>
      </c>
      <c r="M90" s="18">
        <f t="shared" si="26"/>
        <v>297</v>
      </c>
      <c r="N90" s="14">
        <f t="shared" si="21"/>
        <v>0.8544423440453687</v>
      </c>
      <c r="O90" s="20">
        <f t="shared" si="25"/>
        <v>223.0094517958411</v>
      </c>
      <c r="P90" s="14">
        <f t="shared" si="22"/>
        <v>98.67674858223062</v>
      </c>
      <c r="Q90" s="18">
        <f t="shared" si="23"/>
        <v>2</v>
      </c>
      <c r="R90" s="18">
        <f t="shared" si="24"/>
        <v>0</v>
      </c>
    </row>
    <row r="91" spans="1:18" ht="12.75">
      <c r="A91" s="22">
        <v>32659</v>
      </c>
      <c r="B91" s="1">
        <v>1</v>
      </c>
      <c r="C91"/>
      <c r="D91"/>
      <c r="E91"/>
      <c r="F91"/>
      <c r="G91" s="1">
        <v>1</v>
      </c>
      <c r="H91"/>
      <c r="I91"/>
      <c r="J91" s="18">
        <f t="shared" si="19"/>
        <v>1</v>
      </c>
      <c r="K91" s="18">
        <f t="shared" si="20"/>
        <v>1</v>
      </c>
      <c r="L91" s="18">
        <f t="shared" si="26"/>
        <v>226</v>
      </c>
      <c r="M91" s="18">
        <f t="shared" si="26"/>
        <v>298</v>
      </c>
      <c r="N91" s="14">
        <f t="shared" si="21"/>
        <v>0.8544423440453687</v>
      </c>
      <c r="O91" s="20">
        <f t="shared" si="25"/>
        <v>223.86389413988647</v>
      </c>
      <c r="P91" s="14">
        <f t="shared" si="22"/>
        <v>99.05482041587902</v>
      </c>
      <c r="Q91" s="18">
        <f t="shared" si="23"/>
        <v>2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1">
        <v>1</v>
      </c>
      <c r="G92" s="1">
        <v>1</v>
      </c>
      <c r="H92"/>
      <c r="I92"/>
      <c r="J92" s="18">
        <f t="shared" si="19"/>
        <v>0</v>
      </c>
      <c r="K92" s="18">
        <f t="shared" si="20"/>
        <v>2</v>
      </c>
      <c r="L92" s="18">
        <f t="shared" si="26"/>
        <v>226</v>
      </c>
      <c r="M92" s="18">
        <f t="shared" si="26"/>
        <v>300</v>
      </c>
      <c r="N92" s="14">
        <f t="shared" si="21"/>
        <v>0.8544423440453687</v>
      </c>
      <c r="O92" s="20">
        <f t="shared" si="25"/>
        <v>224.71833648393184</v>
      </c>
      <c r="P92" s="14">
        <f t="shared" si="22"/>
        <v>99.43289224952741</v>
      </c>
      <c r="Q92" s="18">
        <f t="shared" si="23"/>
        <v>2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/>
      <c r="G93" s="1">
        <v>2</v>
      </c>
      <c r="H93"/>
      <c r="I93"/>
      <c r="J93" s="18">
        <f t="shared" si="19"/>
        <v>0</v>
      </c>
      <c r="K93" s="18">
        <f t="shared" si="20"/>
        <v>2</v>
      </c>
      <c r="L93" s="18">
        <f t="shared" si="26"/>
        <v>226</v>
      </c>
      <c r="M93" s="18">
        <f t="shared" si="26"/>
        <v>302</v>
      </c>
      <c r="N93" s="14">
        <f t="shared" si="21"/>
        <v>0.8544423440453687</v>
      </c>
      <c r="O93" s="20">
        <f t="shared" si="25"/>
        <v>225.5727788279772</v>
      </c>
      <c r="P93" s="14">
        <f t="shared" si="22"/>
        <v>99.8109640831758</v>
      </c>
      <c r="Q93" s="18">
        <f t="shared" si="23"/>
        <v>2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/>
      <c r="G94" s="1">
        <v>2</v>
      </c>
      <c r="H94" s="1">
        <v>1</v>
      </c>
      <c r="I94"/>
      <c r="J94" s="18">
        <f t="shared" si="19"/>
        <v>0</v>
      </c>
      <c r="K94" s="18">
        <f t="shared" si="20"/>
        <v>1</v>
      </c>
      <c r="L94" s="18">
        <f t="shared" si="26"/>
        <v>226</v>
      </c>
      <c r="M94" s="18">
        <f t="shared" si="26"/>
        <v>303</v>
      </c>
      <c r="N94" s="14">
        <f t="shared" si="21"/>
        <v>0.42722117202268434</v>
      </c>
      <c r="O94" s="20">
        <f t="shared" si="25"/>
        <v>225.9999999999999</v>
      </c>
      <c r="P94" s="14">
        <f t="shared" si="22"/>
        <v>100</v>
      </c>
      <c r="Q94" s="18">
        <f t="shared" si="23"/>
        <v>2</v>
      </c>
      <c r="R94" s="18">
        <f t="shared" si="24"/>
        <v>1</v>
      </c>
    </row>
    <row r="95" spans="1:19" ht="15">
      <c r="A95" s="22"/>
      <c r="B95" s="13"/>
      <c r="C95" s="13"/>
      <c r="D95" s="13"/>
      <c r="E95" s="13"/>
      <c r="F95" s="1">
        <v>1</v>
      </c>
      <c r="G95"/>
      <c r="H95" s="1">
        <v>1</v>
      </c>
      <c r="I95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58</v>
      </c>
      <c r="C96" s="18">
        <f t="shared" si="27"/>
        <v>183</v>
      </c>
      <c r="D96" s="18">
        <f t="shared" si="27"/>
        <v>3</v>
      </c>
      <c r="E96" s="18">
        <f t="shared" si="27"/>
        <v>12</v>
      </c>
      <c r="F96" s="18">
        <f t="shared" si="27"/>
        <v>34</v>
      </c>
      <c r="G96" s="18">
        <f t="shared" si="27"/>
        <v>285</v>
      </c>
      <c r="H96" s="18">
        <f t="shared" si="27"/>
        <v>9</v>
      </c>
      <c r="I96" s="18">
        <f t="shared" si="27"/>
        <v>7</v>
      </c>
      <c r="J96" s="18">
        <f t="shared" si="27"/>
        <v>226</v>
      </c>
      <c r="K96" s="18">
        <f t="shared" si="27"/>
        <v>303</v>
      </c>
      <c r="L96" s="18"/>
      <c r="M96" s="18"/>
      <c r="N96" s="18">
        <f>SUM(N4:N94)</f>
        <v>225.9999999999999</v>
      </c>
      <c r="O96" s="18"/>
      <c r="P96" s="18"/>
      <c r="Q96" s="18">
        <f>SUM(Q4:Q94)</f>
        <v>560</v>
      </c>
      <c r="R96" s="18">
        <f>SUM(R4:R94)</f>
        <v>31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9">
      <selection activeCell="AC16" sqref="AC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70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305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247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/>
      <c r="C4"/>
      <c r="D4"/>
      <c r="E4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29</v>
      </c>
      <c r="W5" s="13"/>
      <c r="X5" s="13"/>
      <c r="Y5" s="23" t="s">
        <v>39</v>
      </c>
      <c r="Z5" s="20">
        <f>SUM(N11:N17)</f>
        <v>1</v>
      </c>
      <c r="AA5" s="14">
        <f t="shared" si="6"/>
        <v>0.4048582995951417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276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/>
      <c r="C7"/>
      <c r="D7"/>
      <c r="E7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90.49180327868852</v>
      </c>
      <c r="W7" s="13"/>
      <c r="Y7" s="23" t="s">
        <v>43</v>
      </c>
      <c r="Z7" s="20">
        <f>SUM(N25:N31)</f>
        <v>3</v>
      </c>
      <c r="AA7" s="14">
        <f t="shared" si="6"/>
        <v>1.214574898785425</v>
      </c>
      <c r="AB7" s="20">
        <f>SUM(Q25:Q31)+SUM(R25:R31)</f>
        <v>3</v>
      </c>
      <c r="AC7" s="20">
        <f>100*SUM(Q25:Q31)/AB7</f>
        <v>100</v>
      </c>
    </row>
    <row r="8" spans="1:29" ht="15">
      <c r="A8" s="22">
        <v>32576</v>
      </c>
      <c r="B8"/>
      <c r="C8"/>
      <c r="D8"/>
      <c r="E8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39</v>
      </c>
      <c r="AA8" s="14">
        <f t="shared" si="6"/>
        <v>15.789473684210526</v>
      </c>
      <c r="AB8" s="20">
        <f>SUM(Q32:Q38)+SUM(R32:R38)</f>
        <v>39</v>
      </c>
      <c r="AC8" s="20">
        <f>100*SUM(Q32:Q38)/AB8</f>
        <v>100</v>
      </c>
    </row>
    <row r="9" spans="1:29" ht="15">
      <c r="A9" s="22">
        <v>32577</v>
      </c>
      <c r="B9"/>
      <c r="C9"/>
      <c r="D9"/>
      <c r="E9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35</v>
      </c>
      <c r="AA9" s="14">
        <f t="shared" si="6"/>
        <v>14.17004048582996</v>
      </c>
      <c r="AB9" s="20">
        <f>SUM(Q39:Q45)+SUM(R39:R45)</f>
        <v>39</v>
      </c>
      <c r="AC9" s="20">
        <f>100*SUM(Q39:Q45)/AB9</f>
        <v>94.87179487179488</v>
      </c>
    </row>
    <row r="10" spans="1:29" ht="15">
      <c r="A10" s="22">
        <v>32578</v>
      </c>
      <c r="B10"/>
      <c r="C10"/>
      <c r="D10"/>
      <c r="E10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73.18840579710145</v>
      </c>
      <c r="W10" s="13"/>
      <c r="X10" s="25" t="s">
        <v>47</v>
      </c>
      <c r="Z10" s="20">
        <f>SUM(N46:N52)</f>
        <v>25</v>
      </c>
      <c r="AA10" s="14">
        <f t="shared" si="6"/>
        <v>10.121457489878543</v>
      </c>
      <c r="AB10" s="20">
        <f>SUM(Q46:Q52)+SUM(R46:R52)</f>
        <v>27</v>
      </c>
      <c r="AC10" s="20">
        <f>100*SUM(Q46:Q52)/AB10</f>
        <v>96.29629629629629</v>
      </c>
    </row>
    <row r="11" spans="1:29" ht="15">
      <c r="A11" s="22">
        <v>32579</v>
      </c>
      <c r="B11"/>
      <c r="C11"/>
      <c r="D11"/>
      <c r="E11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>
        <f>SUM(N53:N59)</f>
        <v>15</v>
      </c>
      <c r="AA11" s="14">
        <f t="shared" si="6"/>
        <v>6.0728744939271255</v>
      </c>
      <c r="AB11" s="20">
        <f>SUM(Q53:Q59)+SUM(R53:R59)</f>
        <v>17</v>
      </c>
      <c r="AC11" s="20">
        <f>100*SUM(Q53:Q59)/AB11</f>
        <v>94.11764705882354</v>
      </c>
    </row>
    <row r="12" spans="1:29" ht="15">
      <c r="A12" s="22">
        <v>32580</v>
      </c>
      <c r="B12"/>
      <c r="C12"/>
      <c r="D12"/>
      <c r="E1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73.18840579710145</v>
      </c>
      <c r="W12" s="13"/>
      <c r="X12" s="25" t="s">
        <v>50</v>
      </c>
      <c r="Z12" s="20">
        <f>SUM(N60:N66)</f>
        <v>21</v>
      </c>
      <c r="AA12" s="14">
        <f t="shared" si="6"/>
        <v>8.502024291497976</v>
      </c>
      <c r="AB12" s="20">
        <f>SUM(Q60:Q66)+SUM(R60:R66)</f>
        <v>23</v>
      </c>
      <c r="AC12" s="20">
        <f>100*SUM(Q60:Q66)/AB12</f>
        <v>95.65217391304348</v>
      </c>
    </row>
    <row r="13" spans="1:29" ht="15">
      <c r="A13" s="22">
        <v>32581</v>
      </c>
      <c r="B13"/>
      <c r="C13"/>
      <c r="D13"/>
      <c r="E13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66</v>
      </c>
      <c r="AA13" s="14">
        <f t="shared" si="6"/>
        <v>26.720647773279353</v>
      </c>
      <c r="AB13" s="20">
        <f>SUM(Q67:Q73)+SUM(R67:R73)</f>
        <v>80</v>
      </c>
      <c r="AC13" s="20">
        <f>100*SUM(Q67:Q73)/AB13</f>
        <v>91.25</v>
      </c>
    </row>
    <row r="14" spans="1:29" ht="15">
      <c r="A14" s="22">
        <v>32582</v>
      </c>
      <c r="B14"/>
      <c r="C14"/>
      <c r="D14"/>
      <c r="E14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39</v>
      </c>
      <c r="AA14" s="14">
        <f t="shared" si="6"/>
        <v>15.789473684210526</v>
      </c>
      <c r="AB14" s="20">
        <f>SUM(Q74:Q80)+SUM(R74:R80)</f>
        <v>53</v>
      </c>
      <c r="AC14" s="20">
        <f>100*SUM(Q74:Q80)/AB14</f>
        <v>86.79245283018868</v>
      </c>
    </row>
    <row r="15" spans="1:29" ht="15">
      <c r="A15" s="22">
        <v>32583</v>
      </c>
      <c r="B15"/>
      <c r="C15"/>
      <c r="D15"/>
      <c r="E15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3</v>
      </c>
      <c r="AA15" s="14">
        <f t="shared" si="6"/>
        <v>1.214574898785425</v>
      </c>
      <c r="AB15" s="20">
        <f>SUM(Q81:Q87)+SUM(R81:R87)</f>
        <v>23</v>
      </c>
      <c r="AC15" s="20">
        <f>100*SUM(Q81:Q87)/AB15</f>
        <v>56.52173913043478</v>
      </c>
    </row>
    <row r="16" spans="1:29" ht="15">
      <c r="A16" s="22">
        <v>32584</v>
      </c>
      <c r="B16"/>
      <c r="C16"/>
      <c r="D16"/>
      <c r="E16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/>
    </row>
    <row r="17" spans="1:29" ht="15">
      <c r="A17" s="22">
        <v>32585</v>
      </c>
      <c r="B17"/>
      <c r="C17" s="1">
        <v>1</v>
      </c>
      <c r="D17"/>
      <c r="E17"/>
      <c r="F17" s="4"/>
      <c r="G17" s="4"/>
      <c r="H17" s="2"/>
      <c r="I17" s="2"/>
      <c r="J17" s="18">
        <f t="shared" si="0"/>
        <v>1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1</v>
      </c>
      <c r="O17" s="20">
        <f t="shared" si="8"/>
        <v>1</v>
      </c>
      <c r="P17" s="14">
        <f t="shared" si="3"/>
        <v>0.4048582995951417</v>
      </c>
      <c r="Q17" s="18">
        <f t="shared" si="4"/>
        <v>1</v>
      </c>
      <c r="R17" s="18">
        <f t="shared" si="5"/>
        <v>0</v>
      </c>
      <c r="T17" s="17"/>
      <c r="X17" s="13"/>
      <c r="Y17" s="17" t="s">
        <v>55</v>
      </c>
      <c r="Z17" s="18">
        <f>SUM(Z4:Z16)</f>
        <v>247</v>
      </c>
      <c r="AA17" s="18">
        <f>SUM(AA4:AA16)</f>
        <v>100</v>
      </c>
      <c r="AB17" s="18">
        <f>SUM(AB4:AB16)</f>
        <v>305</v>
      </c>
      <c r="AC17" s="20"/>
    </row>
    <row r="18" spans="1:27" ht="15">
      <c r="A18" s="22">
        <v>32586</v>
      </c>
      <c r="B18"/>
      <c r="C18"/>
      <c r="D18"/>
      <c r="E18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0">
        <f t="shared" si="8"/>
        <v>1</v>
      </c>
      <c r="P18" s="14">
        <f t="shared" si="3"/>
        <v>0.4048582995951417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0">
        <f t="shared" si="8"/>
        <v>1</v>
      </c>
      <c r="P19" s="14">
        <f t="shared" si="3"/>
        <v>0.4048582995951417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/>
      <c r="C20"/>
      <c r="D20"/>
      <c r="E20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0">
        <f t="shared" si="8"/>
        <v>1</v>
      </c>
      <c r="P20" s="14">
        <f t="shared" si="3"/>
        <v>0.4048582995951417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0">
        <f t="shared" si="8"/>
        <v>1</v>
      </c>
      <c r="P21" s="14">
        <f t="shared" si="3"/>
        <v>0.4048582995951417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0">
        <f t="shared" si="8"/>
        <v>1</v>
      </c>
      <c r="P22" s="14">
        <f t="shared" si="3"/>
        <v>0.4048582995951417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0">
        <f t="shared" si="8"/>
        <v>1</v>
      </c>
      <c r="P23" s="14">
        <f t="shared" si="3"/>
        <v>0.4048582995951417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0">
        <f t="shared" si="8"/>
        <v>1</v>
      </c>
      <c r="P24" s="14">
        <f t="shared" si="3"/>
        <v>0.4048582995951417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0">
        <f t="shared" si="8"/>
        <v>1</v>
      </c>
      <c r="P25" s="14">
        <f t="shared" si="3"/>
        <v>0.4048582995951417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1</v>
      </c>
      <c r="P26" s="14">
        <f t="shared" si="3"/>
        <v>0.4048582995951417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0</v>
      </c>
      <c r="N27" s="14">
        <f t="shared" si="2"/>
        <v>0</v>
      </c>
      <c r="O27" s="20">
        <f t="shared" si="8"/>
        <v>1</v>
      </c>
      <c r="P27" s="14">
        <f t="shared" si="3"/>
        <v>0.4048582995951417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/>
      <c r="C28"/>
      <c r="D28"/>
      <c r="E28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1</v>
      </c>
      <c r="M28" s="18">
        <f t="shared" si="9"/>
        <v>0</v>
      </c>
      <c r="N28" s="14">
        <f t="shared" si="2"/>
        <v>0</v>
      </c>
      <c r="O28" s="20">
        <f t="shared" si="8"/>
        <v>1</v>
      </c>
      <c r="P28" s="14">
        <f t="shared" si="3"/>
        <v>0.4048582995951417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/>
      <c r="C29"/>
      <c r="D29"/>
      <c r="E29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0</v>
      </c>
      <c r="N29" s="14">
        <f t="shared" si="2"/>
        <v>0</v>
      </c>
      <c r="O29" s="20">
        <f t="shared" si="8"/>
        <v>1</v>
      </c>
      <c r="P29" s="14">
        <f t="shared" si="3"/>
        <v>0.4048582995951417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/>
      <c r="C30"/>
      <c r="D30"/>
      <c r="E30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0</v>
      </c>
      <c r="N30" s="14">
        <f t="shared" si="2"/>
        <v>0</v>
      </c>
      <c r="O30" s="20">
        <f t="shared" si="8"/>
        <v>1</v>
      </c>
      <c r="P30" s="14">
        <f t="shared" si="3"/>
        <v>0.4048582995951417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1">
        <v>1</v>
      </c>
      <c r="C31" s="1">
        <v>2</v>
      </c>
      <c r="D31"/>
      <c r="E31"/>
      <c r="F31" s="4"/>
      <c r="G31" s="4"/>
      <c r="H31" s="2"/>
      <c r="I31" s="4"/>
      <c r="J31" s="18">
        <f t="shared" si="0"/>
        <v>3</v>
      </c>
      <c r="K31" s="18">
        <f t="shared" si="1"/>
        <v>0</v>
      </c>
      <c r="L31" s="18">
        <f t="shared" si="9"/>
        <v>4</v>
      </c>
      <c r="M31" s="18">
        <f t="shared" si="9"/>
        <v>0</v>
      </c>
      <c r="N31" s="14">
        <f t="shared" si="2"/>
        <v>3</v>
      </c>
      <c r="O31" s="20">
        <f t="shared" si="8"/>
        <v>4</v>
      </c>
      <c r="P31" s="14">
        <f t="shared" si="3"/>
        <v>1.6194331983805668</v>
      </c>
      <c r="Q31" s="18">
        <f t="shared" si="4"/>
        <v>3</v>
      </c>
      <c r="R31" s="18">
        <f t="shared" si="5"/>
        <v>0</v>
      </c>
      <c r="T31" s="17"/>
    </row>
    <row r="32" spans="1:18" ht="15">
      <c r="A32" s="22">
        <v>32600</v>
      </c>
      <c r="B32" s="1">
        <v>1</v>
      </c>
      <c r="C32"/>
      <c r="D32"/>
      <c r="E32"/>
      <c r="F32" s="4"/>
      <c r="G32" s="4"/>
      <c r="H32" s="2"/>
      <c r="I32" s="2"/>
      <c r="J32" s="18">
        <f t="shared" si="0"/>
        <v>1</v>
      </c>
      <c r="K32" s="18">
        <f t="shared" si="1"/>
        <v>0</v>
      </c>
      <c r="L32" s="18">
        <f t="shared" si="9"/>
        <v>5</v>
      </c>
      <c r="M32" s="18">
        <f t="shared" si="9"/>
        <v>0</v>
      </c>
      <c r="N32" s="14">
        <f t="shared" si="2"/>
        <v>1</v>
      </c>
      <c r="O32" s="20">
        <f t="shared" si="8"/>
        <v>5</v>
      </c>
      <c r="P32" s="14">
        <f t="shared" si="3"/>
        <v>2.0242914979757085</v>
      </c>
      <c r="Q32" s="18">
        <f t="shared" si="4"/>
        <v>1</v>
      </c>
      <c r="R32" s="18">
        <f t="shared" si="5"/>
        <v>0</v>
      </c>
    </row>
    <row r="33" spans="1:18" ht="15">
      <c r="A33" s="22">
        <v>32601</v>
      </c>
      <c r="B33"/>
      <c r="C33"/>
      <c r="D33"/>
      <c r="E33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5</v>
      </c>
      <c r="M33" s="18">
        <f t="shared" si="9"/>
        <v>0</v>
      </c>
      <c r="N33" s="14">
        <f t="shared" si="2"/>
        <v>0</v>
      </c>
      <c r="O33" s="20">
        <f t="shared" si="8"/>
        <v>5</v>
      </c>
      <c r="P33" s="14">
        <f t="shared" si="3"/>
        <v>2.0242914979757085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/>
      <c r="C34"/>
      <c r="D34"/>
      <c r="E3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5</v>
      </c>
      <c r="M34" s="18">
        <f t="shared" si="9"/>
        <v>0</v>
      </c>
      <c r="N34" s="14">
        <f t="shared" si="2"/>
        <v>0</v>
      </c>
      <c r="O34" s="20">
        <f t="shared" si="8"/>
        <v>5</v>
      </c>
      <c r="P34" s="14">
        <f t="shared" si="3"/>
        <v>2.0242914979757085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/>
      <c r="C35"/>
      <c r="D35"/>
      <c r="E35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0</v>
      </c>
      <c r="N35" s="14">
        <f t="shared" si="2"/>
        <v>0</v>
      </c>
      <c r="O35" s="20">
        <f t="shared" si="8"/>
        <v>5</v>
      </c>
      <c r="P35" s="14">
        <f t="shared" si="3"/>
        <v>2.0242914979757085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1">
        <v>3</v>
      </c>
      <c r="C36" s="1">
        <v>4</v>
      </c>
      <c r="D36"/>
      <c r="E36"/>
      <c r="F36" s="2"/>
      <c r="G36" s="4"/>
      <c r="H36" s="2"/>
      <c r="I36" s="2"/>
      <c r="J36" s="18">
        <f aca="true" t="shared" si="10" ref="J36:J67">+B36+C36-D36-E36</f>
        <v>7</v>
      </c>
      <c r="K36" s="18">
        <f aca="true" t="shared" si="11" ref="K36:K67">+F36+G36-H36-I36</f>
        <v>0</v>
      </c>
      <c r="L36" s="18">
        <f t="shared" si="9"/>
        <v>12</v>
      </c>
      <c r="M36" s="18">
        <f t="shared" si="9"/>
        <v>0</v>
      </c>
      <c r="N36" s="14">
        <f aca="true" t="shared" si="12" ref="N36:N67">(+J36+K36)*($J$96/($J$96+$K$96))</f>
        <v>7</v>
      </c>
      <c r="O36" s="20">
        <f t="shared" si="8"/>
        <v>12</v>
      </c>
      <c r="P36" s="14">
        <f aca="true" t="shared" si="13" ref="P36:P67">O36*100/$N$96</f>
        <v>4.8582995951417</v>
      </c>
      <c r="Q36" s="18">
        <f aca="true" t="shared" si="14" ref="Q36:Q67">+B36+C36+F36+G36</f>
        <v>7</v>
      </c>
      <c r="R36" s="18">
        <f aca="true" t="shared" si="15" ref="R36:R67">D36+E36+H36+I36</f>
        <v>0</v>
      </c>
    </row>
    <row r="37" spans="1:18" ht="15">
      <c r="A37" s="22">
        <v>32605</v>
      </c>
      <c r="B37" s="1">
        <v>4</v>
      </c>
      <c r="C37" s="1">
        <v>19</v>
      </c>
      <c r="D37"/>
      <c r="E37"/>
      <c r="F37" s="2"/>
      <c r="G37" s="2"/>
      <c r="H37" s="2"/>
      <c r="I37" s="2"/>
      <c r="J37" s="18">
        <f t="shared" si="10"/>
        <v>23</v>
      </c>
      <c r="K37" s="18">
        <f t="shared" si="11"/>
        <v>0</v>
      </c>
      <c r="L37" s="18">
        <f t="shared" si="9"/>
        <v>35</v>
      </c>
      <c r="M37" s="18">
        <f t="shared" si="9"/>
        <v>0</v>
      </c>
      <c r="N37" s="14">
        <f t="shared" si="12"/>
        <v>23</v>
      </c>
      <c r="O37" s="20">
        <f aca="true" t="shared" si="16" ref="O37:O68">O36+N37</f>
        <v>35</v>
      </c>
      <c r="P37" s="14">
        <f t="shared" si="13"/>
        <v>14.17004048582996</v>
      </c>
      <c r="Q37" s="18">
        <f t="shared" si="14"/>
        <v>23</v>
      </c>
      <c r="R37" s="18">
        <f t="shared" si="15"/>
        <v>0</v>
      </c>
    </row>
    <row r="38" spans="1:18" ht="15">
      <c r="A38" s="22">
        <v>32606</v>
      </c>
      <c r="B38" s="1">
        <v>1</v>
      </c>
      <c r="C38" s="1">
        <v>7</v>
      </c>
      <c r="D38"/>
      <c r="E38"/>
      <c r="F38" s="2"/>
      <c r="G38" s="4"/>
      <c r="H38" s="2"/>
      <c r="I38" s="2"/>
      <c r="J38" s="18">
        <f t="shared" si="10"/>
        <v>8</v>
      </c>
      <c r="K38" s="18">
        <f t="shared" si="11"/>
        <v>0</v>
      </c>
      <c r="L38" s="18">
        <f t="shared" si="9"/>
        <v>43</v>
      </c>
      <c r="M38" s="18">
        <f t="shared" si="9"/>
        <v>0</v>
      </c>
      <c r="N38" s="14">
        <f t="shared" si="12"/>
        <v>8</v>
      </c>
      <c r="O38" s="20">
        <f t="shared" si="16"/>
        <v>43</v>
      </c>
      <c r="P38" s="14">
        <f t="shared" si="13"/>
        <v>17.408906882591094</v>
      </c>
      <c r="Q38" s="18">
        <f t="shared" si="14"/>
        <v>8</v>
      </c>
      <c r="R38" s="18">
        <f t="shared" si="15"/>
        <v>0</v>
      </c>
    </row>
    <row r="39" spans="1:19" ht="15">
      <c r="A39" s="22">
        <v>32607</v>
      </c>
      <c r="B39"/>
      <c r="C39" s="1">
        <v>3</v>
      </c>
      <c r="D39"/>
      <c r="E39"/>
      <c r="F39" s="2"/>
      <c r="G39" s="4"/>
      <c r="H39" s="4"/>
      <c r="I39" s="2"/>
      <c r="J39" s="18">
        <f t="shared" si="10"/>
        <v>3</v>
      </c>
      <c r="K39" s="18">
        <f t="shared" si="11"/>
        <v>0</v>
      </c>
      <c r="L39" s="18">
        <f t="shared" si="9"/>
        <v>46</v>
      </c>
      <c r="M39" s="18">
        <f t="shared" si="9"/>
        <v>0</v>
      </c>
      <c r="N39" s="14">
        <f t="shared" si="12"/>
        <v>3</v>
      </c>
      <c r="O39" s="20">
        <f t="shared" si="16"/>
        <v>46</v>
      </c>
      <c r="P39" s="14">
        <f t="shared" si="13"/>
        <v>18.62348178137652</v>
      </c>
      <c r="Q39" s="18">
        <f t="shared" si="14"/>
        <v>3</v>
      </c>
      <c r="R39" s="18">
        <f t="shared" si="15"/>
        <v>0</v>
      </c>
      <c r="S39" s="17"/>
    </row>
    <row r="40" spans="1:18" ht="15">
      <c r="A40" s="22">
        <v>32608</v>
      </c>
      <c r="B40"/>
      <c r="C40" s="1">
        <v>4</v>
      </c>
      <c r="D40"/>
      <c r="E40"/>
      <c r="F40" s="2"/>
      <c r="G40" s="2"/>
      <c r="H40" s="2"/>
      <c r="I40" s="2"/>
      <c r="J40" s="18">
        <f t="shared" si="10"/>
        <v>4</v>
      </c>
      <c r="K40" s="18">
        <f t="shared" si="11"/>
        <v>0</v>
      </c>
      <c r="L40" s="18">
        <f t="shared" si="9"/>
        <v>50</v>
      </c>
      <c r="M40" s="18">
        <f t="shared" si="9"/>
        <v>0</v>
      </c>
      <c r="N40" s="14">
        <f t="shared" si="12"/>
        <v>4</v>
      </c>
      <c r="O40" s="20">
        <f t="shared" si="16"/>
        <v>50</v>
      </c>
      <c r="P40" s="14">
        <f t="shared" si="13"/>
        <v>20.242914979757085</v>
      </c>
      <c r="Q40" s="18">
        <f t="shared" si="14"/>
        <v>4</v>
      </c>
      <c r="R40" s="18">
        <f t="shared" si="15"/>
        <v>0</v>
      </c>
    </row>
    <row r="41" spans="1:18" ht="15">
      <c r="A41" s="22">
        <v>32609</v>
      </c>
      <c r="B41"/>
      <c r="C41"/>
      <c r="D41"/>
      <c r="E41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50</v>
      </c>
      <c r="M41" s="18">
        <f t="shared" si="9"/>
        <v>0</v>
      </c>
      <c r="N41" s="14">
        <f t="shared" si="12"/>
        <v>0</v>
      </c>
      <c r="O41" s="20">
        <f t="shared" si="16"/>
        <v>50</v>
      </c>
      <c r="P41" s="14">
        <f t="shared" si="13"/>
        <v>20.242914979757085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/>
      <c r="C42" s="1">
        <v>6</v>
      </c>
      <c r="D42" s="1">
        <v>1</v>
      </c>
      <c r="E42"/>
      <c r="F42" s="2"/>
      <c r="G42" s="2"/>
      <c r="H42" s="2"/>
      <c r="I42" s="2"/>
      <c r="J42" s="18">
        <f t="shared" si="10"/>
        <v>5</v>
      </c>
      <c r="K42" s="18">
        <f t="shared" si="11"/>
        <v>0</v>
      </c>
      <c r="L42" s="18">
        <f t="shared" si="9"/>
        <v>55</v>
      </c>
      <c r="M42" s="18">
        <f t="shared" si="9"/>
        <v>0</v>
      </c>
      <c r="N42" s="14">
        <f t="shared" si="12"/>
        <v>5</v>
      </c>
      <c r="O42" s="20">
        <f t="shared" si="16"/>
        <v>55</v>
      </c>
      <c r="P42" s="14">
        <f t="shared" si="13"/>
        <v>22.267206477732792</v>
      </c>
      <c r="Q42" s="18">
        <f t="shared" si="14"/>
        <v>6</v>
      </c>
      <c r="R42" s="18">
        <f t="shared" si="15"/>
        <v>1</v>
      </c>
    </row>
    <row r="43" spans="1:18" ht="15">
      <c r="A43" s="22">
        <v>32611</v>
      </c>
      <c r="B43" s="1">
        <v>4</v>
      </c>
      <c r="C43" s="1">
        <v>12</v>
      </c>
      <c r="D43"/>
      <c r="E43" s="1">
        <v>1</v>
      </c>
      <c r="F43" s="2"/>
      <c r="G43" s="2"/>
      <c r="H43" s="2"/>
      <c r="I43" s="2"/>
      <c r="J43" s="18">
        <f t="shared" si="10"/>
        <v>15</v>
      </c>
      <c r="K43" s="18">
        <f t="shared" si="11"/>
        <v>0</v>
      </c>
      <c r="L43" s="18">
        <f t="shared" si="9"/>
        <v>70</v>
      </c>
      <c r="M43" s="18">
        <f t="shared" si="9"/>
        <v>0</v>
      </c>
      <c r="N43" s="14">
        <f t="shared" si="12"/>
        <v>15</v>
      </c>
      <c r="O43" s="20">
        <f t="shared" si="16"/>
        <v>70</v>
      </c>
      <c r="P43" s="14">
        <f t="shared" si="13"/>
        <v>28.34008097165992</v>
      </c>
      <c r="Q43" s="18">
        <f t="shared" si="14"/>
        <v>16</v>
      </c>
      <c r="R43" s="18">
        <f t="shared" si="15"/>
        <v>1</v>
      </c>
    </row>
    <row r="44" spans="1:18" ht="15">
      <c r="A44" s="22">
        <v>32612</v>
      </c>
      <c r="B44" s="1">
        <v>5</v>
      </c>
      <c r="C44" s="1">
        <v>3</v>
      </c>
      <c r="D44"/>
      <c r="E44"/>
      <c r="F44" s="2"/>
      <c r="G44" s="2"/>
      <c r="H44" s="2"/>
      <c r="I44" s="2"/>
      <c r="J44" s="18">
        <f t="shared" si="10"/>
        <v>8</v>
      </c>
      <c r="K44" s="18">
        <f t="shared" si="11"/>
        <v>0</v>
      </c>
      <c r="L44" s="18">
        <f t="shared" si="9"/>
        <v>78</v>
      </c>
      <c r="M44" s="18">
        <f t="shared" si="9"/>
        <v>0</v>
      </c>
      <c r="N44" s="14">
        <f t="shared" si="12"/>
        <v>8</v>
      </c>
      <c r="O44" s="20">
        <f t="shared" si="16"/>
        <v>78</v>
      </c>
      <c r="P44" s="14">
        <f t="shared" si="13"/>
        <v>31.57894736842105</v>
      </c>
      <c r="Q44" s="18">
        <f t="shared" si="14"/>
        <v>8</v>
      </c>
      <c r="R44" s="18">
        <f t="shared" si="15"/>
        <v>0</v>
      </c>
    </row>
    <row r="45" spans="1:18" ht="15">
      <c r="A45" s="22">
        <v>32613</v>
      </c>
      <c r="B45"/>
      <c r="C45"/>
      <c r="D45"/>
      <c r="E45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78</v>
      </c>
      <c r="M45" s="18">
        <f t="shared" si="17"/>
        <v>0</v>
      </c>
      <c r="N45" s="14">
        <f t="shared" si="12"/>
        <v>0</v>
      </c>
      <c r="O45" s="20">
        <f t="shared" si="16"/>
        <v>78</v>
      </c>
      <c r="P45" s="14">
        <f t="shared" si="13"/>
        <v>31.57894736842105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/>
      <c r="C46"/>
      <c r="D46"/>
      <c r="E46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78</v>
      </c>
      <c r="M46" s="18">
        <f t="shared" si="17"/>
        <v>0</v>
      </c>
      <c r="N46" s="14">
        <f t="shared" si="12"/>
        <v>0</v>
      </c>
      <c r="O46" s="20">
        <f t="shared" si="16"/>
        <v>78</v>
      </c>
      <c r="P46" s="14">
        <f t="shared" si="13"/>
        <v>31.57894736842105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/>
      <c r="C47"/>
      <c r="D47"/>
      <c r="E47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78</v>
      </c>
      <c r="M47" s="18">
        <f t="shared" si="17"/>
        <v>0</v>
      </c>
      <c r="N47" s="14">
        <f t="shared" si="12"/>
        <v>0</v>
      </c>
      <c r="O47" s="20">
        <f t="shared" si="16"/>
        <v>78</v>
      </c>
      <c r="P47" s="14">
        <f t="shared" si="13"/>
        <v>31.57894736842105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/>
      <c r="C48" s="1">
        <v>2</v>
      </c>
      <c r="D48"/>
      <c r="E48"/>
      <c r="F48" s="4"/>
      <c r="G48" s="4"/>
      <c r="H48" s="2"/>
      <c r="I48" s="2"/>
      <c r="J48" s="18">
        <f t="shared" si="10"/>
        <v>2</v>
      </c>
      <c r="K48" s="18">
        <f t="shared" si="11"/>
        <v>0</v>
      </c>
      <c r="L48" s="18">
        <f t="shared" si="17"/>
        <v>80</v>
      </c>
      <c r="M48" s="18">
        <f t="shared" si="17"/>
        <v>0</v>
      </c>
      <c r="N48" s="14">
        <f t="shared" si="12"/>
        <v>2</v>
      </c>
      <c r="O48" s="20">
        <f t="shared" si="16"/>
        <v>80</v>
      </c>
      <c r="P48" s="14">
        <f t="shared" si="13"/>
        <v>32.388663967611336</v>
      </c>
      <c r="Q48" s="18">
        <f t="shared" si="14"/>
        <v>2</v>
      </c>
      <c r="R48" s="18">
        <f t="shared" si="15"/>
        <v>0</v>
      </c>
    </row>
    <row r="49" spans="1:18" ht="15">
      <c r="A49" s="22">
        <v>32617</v>
      </c>
      <c r="B49" s="1">
        <v>1</v>
      </c>
      <c r="C49" s="1">
        <v>5</v>
      </c>
      <c r="D49"/>
      <c r="E49"/>
      <c r="F49" s="2"/>
      <c r="G49" s="2"/>
      <c r="H49" s="2"/>
      <c r="I49" s="2"/>
      <c r="J49" s="18">
        <f t="shared" si="10"/>
        <v>6</v>
      </c>
      <c r="K49" s="18">
        <f t="shared" si="11"/>
        <v>0</v>
      </c>
      <c r="L49" s="18">
        <f t="shared" si="17"/>
        <v>86</v>
      </c>
      <c r="M49" s="18">
        <f t="shared" si="17"/>
        <v>0</v>
      </c>
      <c r="N49" s="14">
        <f t="shared" si="12"/>
        <v>6</v>
      </c>
      <c r="O49" s="20">
        <f t="shared" si="16"/>
        <v>86</v>
      </c>
      <c r="P49" s="14">
        <f t="shared" si="13"/>
        <v>34.81781376518219</v>
      </c>
      <c r="Q49" s="18">
        <f t="shared" si="14"/>
        <v>6</v>
      </c>
      <c r="R49" s="18">
        <f t="shared" si="15"/>
        <v>0</v>
      </c>
    </row>
    <row r="50" spans="1:18" ht="15">
      <c r="A50" s="22">
        <v>32618</v>
      </c>
      <c r="B50" s="1">
        <v>1</v>
      </c>
      <c r="C50" s="1">
        <v>5</v>
      </c>
      <c r="D50"/>
      <c r="E50" s="1">
        <v>1</v>
      </c>
      <c r="F50" s="4"/>
      <c r="G50" s="4"/>
      <c r="H50" s="4"/>
      <c r="I50" s="2"/>
      <c r="J50" s="18">
        <f t="shared" si="10"/>
        <v>5</v>
      </c>
      <c r="K50" s="18">
        <f t="shared" si="11"/>
        <v>0</v>
      </c>
      <c r="L50" s="18">
        <f t="shared" si="17"/>
        <v>91</v>
      </c>
      <c r="M50" s="18">
        <f t="shared" si="17"/>
        <v>0</v>
      </c>
      <c r="N50" s="14">
        <f t="shared" si="12"/>
        <v>5</v>
      </c>
      <c r="O50" s="20">
        <f t="shared" si="16"/>
        <v>91</v>
      </c>
      <c r="P50" s="14">
        <f t="shared" si="13"/>
        <v>36.8421052631579</v>
      </c>
      <c r="Q50" s="18">
        <f t="shared" si="14"/>
        <v>6</v>
      </c>
      <c r="R50" s="18">
        <f t="shared" si="15"/>
        <v>1</v>
      </c>
    </row>
    <row r="51" spans="1:18" ht="15">
      <c r="A51" s="22">
        <v>32619</v>
      </c>
      <c r="B51" s="1">
        <v>2</v>
      </c>
      <c r="C51" s="1">
        <v>6</v>
      </c>
      <c r="D51"/>
      <c r="E51"/>
      <c r="F51" s="2"/>
      <c r="G51" s="2"/>
      <c r="H51" s="2"/>
      <c r="I51" s="2"/>
      <c r="J51" s="18">
        <f t="shared" si="10"/>
        <v>8</v>
      </c>
      <c r="K51" s="18">
        <f t="shared" si="11"/>
        <v>0</v>
      </c>
      <c r="L51" s="18">
        <f t="shared" si="17"/>
        <v>99</v>
      </c>
      <c r="M51" s="18">
        <f t="shared" si="17"/>
        <v>0</v>
      </c>
      <c r="N51" s="14">
        <f t="shared" si="12"/>
        <v>8</v>
      </c>
      <c r="O51" s="20">
        <f t="shared" si="16"/>
        <v>99</v>
      </c>
      <c r="P51" s="14">
        <f t="shared" si="13"/>
        <v>40.08097165991903</v>
      </c>
      <c r="Q51" s="18">
        <f t="shared" si="14"/>
        <v>8</v>
      </c>
      <c r="R51" s="18">
        <f t="shared" si="15"/>
        <v>0</v>
      </c>
    </row>
    <row r="52" spans="1:18" ht="15">
      <c r="A52" s="22">
        <v>32620</v>
      </c>
      <c r="B52" s="1">
        <v>2</v>
      </c>
      <c r="C52" s="1">
        <v>2</v>
      </c>
      <c r="D52"/>
      <c r="E52"/>
      <c r="F52" s="2"/>
      <c r="G52" s="4"/>
      <c r="H52" s="2"/>
      <c r="I52" s="2"/>
      <c r="J52" s="18">
        <f t="shared" si="10"/>
        <v>4</v>
      </c>
      <c r="K52" s="18">
        <f t="shared" si="11"/>
        <v>0</v>
      </c>
      <c r="L52" s="18">
        <f t="shared" si="17"/>
        <v>103</v>
      </c>
      <c r="M52" s="18">
        <f t="shared" si="17"/>
        <v>0</v>
      </c>
      <c r="N52" s="14">
        <f t="shared" si="12"/>
        <v>4</v>
      </c>
      <c r="O52" s="20">
        <f t="shared" si="16"/>
        <v>103</v>
      </c>
      <c r="P52" s="14">
        <f t="shared" si="13"/>
        <v>41.70040485829959</v>
      </c>
      <c r="Q52" s="18">
        <f t="shared" si="14"/>
        <v>4</v>
      </c>
      <c r="R52" s="18">
        <f t="shared" si="15"/>
        <v>0</v>
      </c>
    </row>
    <row r="53" spans="1:19" ht="15">
      <c r="A53" s="22">
        <v>32621</v>
      </c>
      <c r="B53"/>
      <c r="C53"/>
      <c r="D53"/>
      <c r="E53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103</v>
      </c>
      <c r="M53" s="18">
        <f t="shared" si="17"/>
        <v>0</v>
      </c>
      <c r="N53" s="14">
        <f t="shared" si="12"/>
        <v>0</v>
      </c>
      <c r="O53" s="20">
        <f t="shared" si="16"/>
        <v>103</v>
      </c>
      <c r="P53" s="14">
        <f t="shared" si="13"/>
        <v>41.70040485829959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/>
      <c r="C54"/>
      <c r="D54"/>
      <c r="E54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103</v>
      </c>
      <c r="M54" s="18">
        <f t="shared" si="17"/>
        <v>0</v>
      </c>
      <c r="N54" s="14">
        <f t="shared" si="12"/>
        <v>0</v>
      </c>
      <c r="O54" s="20">
        <f t="shared" si="16"/>
        <v>103</v>
      </c>
      <c r="P54" s="14">
        <f t="shared" si="13"/>
        <v>41.70040485829959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1">
        <v>1</v>
      </c>
      <c r="C55" s="1">
        <v>3</v>
      </c>
      <c r="D55"/>
      <c r="E55"/>
      <c r="F55" s="4"/>
      <c r="G55" s="4"/>
      <c r="H55" s="4"/>
      <c r="I55" s="2"/>
      <c r="J55" s="18">
        <f t="shared" si="10"/>
        <v>4</v>
      </c>
      <c r="K55" s="18">
        <f t="shared" si="11"/>
        <v>0</v>
      </c>
      <c r="L55" s="18">
        <f t="shared" si="17"/>
        <v>107</v>
      </c>
      <c r="M55" s="18">
        <f t="shared" si="17"/>
        <v>0</v>
      </c>
      <c r="N55" s="14">
        <f t="shared" si="12"/>
        <v>4</v>
      </c>
      <c r="O55" s="20">
        <f t="shared" si="16"/>
        <v>107</v>
      </c>
      <c r="P55" s="14">
        <f t="shared" si="13"/>
        <v>43.31983805668016</v>
      </c>
      <c r="Q55" s="18">
        <f t="shared" si="14"/>
        <v>4</v>
      </c>
      <c r="R55" s="18">
        <f t="shared" si="15"/>
        <v>0</v>
      </c>
    </row>
    <row r="56" spans="1:18" ht="15">
      <c r="A56" s="22">
        <v>32624</v>
      </c>
      <c r="B56" s="1">
        <v>1</v>
      </c>
      <c r="C56" s="1">
        <v>1</v>
      </c>
      <c r="D56"/>
      <c r="E56"/>
      <c r="F56" s="2"/>
      <c r="G56" s="2"/>
      <c r="H56" s="2"/>
      <c r="I56" s="2"/>
      <c r="J56" s="18">
        <f t="shared" si="10"/>
        <v>2</v>
      </c>
      <c r="K56" s="18">
        <f t="shared" si="11"/>
        <v>0</v>
      </c>
      <c r="L56" s="18">
        <f t="shared" si="17"/>
        <v>109</v>
      </c>
      <c r="M56" s="18">
        <f t="shared" si="17"/>
        <v>0</v>
      </c>
      <c r="N56" s="14">
        <f t="shared" si="12"/>
        <v>2</v>
      </c>
      <c r="O56" s="20">
        <f t="shared" si="16"/>
        <v>109</v>
      </c>
      <c r="P56" s="14">
        <f t="shared" si="13"/>
        <v>44.12955465587044</v>
      </c>
      <c r="Q56" s="18">
        <f t="shared" si="14"/>
        <v>2</v>
      </c>
      <c r="R56" s="18">
        <f t="shared" si="15"/>
        <v>0</v>
      </c>
    </row>
    <row r="57" spans="1:18" ht="15">
      <c r="A57" s="22">
        <v>32625</v>
      </c>
      <c r="B57" s="1">
        <v>2</v>
      </c>
      <c r="C57" s="1">
        <v>1</v>
      </c>
      <c r="D57"/>
      <c r="E57"/>
      <c r="F57" s="4"/>
      <c r="G57" s="4"/>
      <c r="H57" s="2"/>
      <c r="I57" s="4"/>
      <c r="J57" s="18">
        <f t="shared" si="10"/>
        <v>3</v>
      </c>
      <c r="K57" s="18">
        <f t="shared" si="11"/>
        <v>0</v>
      </c>
      <c r="L57" s="18">
        <f t="shared" si="17"/>
        <v>112</v>
      </c>
      <c r="M57" s="18">
        <f t="shared" si="17"/>
        <v>0</v>
      </c>
      <c r="N57" s="14">
        <f t="shared" si="12"/>
        <v>3</v>
      </c>
      <c r="O57" s="20">
        <f t="shared" si="16"/>
        <v>112</v>
      </c>
      <c r="P57" s="14">
        <f t="shared" si="13"/>
        <v>45.34412955465587</v>
      </c>
      <c r="Q57" s="18">
        <f t="shared" si="14"/>
        <v>3</v>
      </c>
      <c r="R57" s="18">
        <f t="shared" si="15"/>
        <v>0</v>
      </c>
    </row>
    <row r="58" spans="1:18" ht="15">
      <c r="A58" s="22">
        <v>32626</v>
      </c>
      <c r="B58"/>
      <c r="C58" s="1">
        <v>2</v>
      </c>
      <c r="D58" s="1">
        <v>1</v>
      </c>
      <c r="E58"/>
      <c r="F58" s="2"/>
      <c r="G58" s="2"/>
      <c r="H58" s="2"/>
      <c r="I58" s="2"/>
      <c r="J58" s="18">
        <f t="shared" si="10"/>
        <v>1</v>
      </c>
      <c r="K58" s="18">
        <f t="shared" si="11"/>
        <v>0</v>
      </c>
      <c r="L58" s="18">
        <f t="shared" si="17"/>
        <v>113</v>
      </c>
      <c r="M58" s="18">
        <f t="shared" si="17"/>
        <v>0</v>
      </c>
      <c r="N58" s="14">
        <f t="shared" si="12"/>
        <v>1</v>
      </c>
      <c r="O58" s="20">
        <f t="shared" si="16"/>
        <v>113</v>
      </c>
      <c r="P58" s="14">
        <f t="shared" si="13"/>
        <v>45.74898785425101</v>
      </c>
      <c r="Q58" s="18">
        <f t="shared" si="14"/>
        <v>2</v>
      </c>
      <c r="R58" s="18">
        <f t="shared" si="15"/>
        <v>1</v>
      </c>
    </row>
    <row r="59" spans="1:18" ht="15">
      <c r="A59" s="22">
        <v>32627</v>
      </c>
      <c r="B59"/>
      <c r="C59" s="1">
        <v>5</v>
      </c>
      <c r="D59"/>
      <c r="E59"/>
      <c r="F59" s="2"/>
      <c r="G59" s="4"/>
      <c r="H59" s="2"/>
      <c r="I59" s="2"/>
      <c r="J59" s="18">
        <f t="shared" si="10"/>
        <v>5</v>
      </c>
      <c r="K59" s="18">
        <f t="shared" si="11"/>
        <v>0</v>
      </c>
      <c r="L59" s="18">
        <f t="shared" si="17"/>
        <v>118</v>
      </c>
      <c r="M59" s="18">
        <f t="shared" si="17"/>
        <v>0</v>
      </c>
      <c r="N59" s="14">
        <f t="shared" si="12"/>
        <v>5</v>
      </c>
      <c r="O59" s="20">
        <f t="shared" si="16"/>
        <v>118</v>
      </c>
      <c r="P59" s="14">
        <f t="shared" si="13"/>
        <v>47.77327935222672</v>
      </c>
      <c r="Q59" s="18">
        <f t="shared" si="14"/>
        <v>5</v>
      </c>
      <c r="R59" s="18">
        <f t="shared" si="15"/>
        <v>0</v>
      </c>
    </row>
    <row r="60" spans="1:18" ht="15">
      <c r="A60" s="22">
        <v>32628</v>
      </c>
      <c r="B60" s="1">
        <v>1</v>
      </c>
      <c r="C60" s="1">
        <v>2</v>
      </c>
      <c r="D60" s="1">
        <v>1</v>
      </c>
      <c r="E60"/>
      <c r="F60" s="2"/>
      <c r="G60" s="2"/>
      <c r="H60" s="2"/>
      <c r="I60" s="2"/>
      <c r="J60" s="18">
        <f t="shared" si="10"/>
        <v>2</v>
      </c>
      <c r="K60" s="18">
        <f t="shared" si="11"/>
        <v>0</v>
      </c>
      <c r="L60" s="18">
        <f t="shared" si="17"/>
        <v>120</v>
      </c>
      <c r="M60" s="18">
        <f t="shared" si="17"/>
        <v>0</v>
      </c>
      <c r="N60" s="14">
        <f t="shared" si="12"/>
        <v>2</v>
      </c>
      <c r="O60" s="20">
        <f t="shared" si="16"/>
        <v>120</v>
      </c>
      <c r="P60" s="14">
        <f t="shared" si="13"/>
        <v>48.582995951417004</v>
      </c>
      <c r="Q60" s="18">
        <f t="shared" si="14"/>
        <v>3</v>
      </c>
      <c r="R60" s="18">
        <f t="shared" si="15"/>
        <v>1</v>
      </c>
    </row>
    <row r="61" spans="1:18" ht="15">
      <c r="A61" s="22">
        <v>32629</v>
      </c>
      <c r="B61" s="1">
        <v>2</v>
      </c>
      <c r="C61" s="1">
        <v>6</v>
      </c>
      <c r="D61"/>
      <c r="E61"/>
      <c r="F61" s="2"/>
      <c r="G61" s="4"/>
      <c r="H61" s="2"/>
      <c r="I61" s="2"/>
      <c r="J61" s="18">
        <f t="shared" si="10"/>
        <v>8</v>
      </c>
      <c r="K61" s="18">
        <f t="shared" si="11"/>
        <v>0</v>
      </c>
      <c r="L61" s="18">
        <f t="shared" si="17"/>
        <v>128</v>
      </c>
      <c r="M61" s="18">
        <f t="shared" si="17"/>
        <v>0</v>
      </c>
      <c r="N61" s="14">
        <f t="shared" si="12"/>
        <v>8</v>
      </c>
      <c r="O61" s="20">
        <f t="shared" si="16"/>
        <v>128</v>
      </c>
      <c r="P61" s="14">
        <f t="shared" si="13"/>
        <v>51.821862348178136</v>
      </c>
      <c r="Q61" s="18">
        <f t="shared" si="14"/>
        <v>8</v>
      </c>
      <c r="R61" s="18">
        <f t="shared" si="15"/>
        <v>0</v>
      </c>
    </row>
    <row r="62" spans="1:18" ht="15">
      <c r="A62" s="22">
        <v>32630</v>
      </c>
      <c r="B62"/>
      <c r="C62" s="1">
        <v>2</v>
      </c>
      <c r="D62"/>
      <c r="E62"/>
      <c r="F62" s="2"/>
      <c r="G62" s="2"/>
      <c r="H62" s="2"/>
      <c r="I62" s="2"/>
      <c r="J62" s="18">
        <f t="shared" si="10"/>
        <v>2</v>
      </c>
      <c r="K62" s="18">
        <f t="shared" si="11"/>
        <v>0</v>
      </c>
      <c r="L62" s="18">
        <f t="shared" si="17"/>
        <v>130</v>
      </c>
      <c r="M62" s="18">
        <f t="shared" si="17"/>
        <v>0</v>
      </c>
      <c r="N62" s="14">
        <f t="shared" si="12"/>
        <v>2</v>
      </c>
      <c r="O62" s="20">
        <f t="shared" si="16"/>
        <v>130</v>
      </c>
      <c r="P62" s="14">
        <f t="shared" si="13"/>
        <v>52.63157894736842</v>
      </c>
      <c r="Q62" s="18">
        <f t="shared" si="14"/>
        <v>2</v>
      </c>
      <c r="R62" s="18">
        <f t="shared" si="15"/>
        <v>0</v>
      </c>
    </row>
    <row r="63" spans="1:18" ht="15">
      <c r="A63" s="22">
        <v>32631</v>
      </c>
      <c r="B63"/>
      <c r="C63" s="1">
        <v>1</v>
      </c>
      <c r="D63"/>
      <c r="E63"/>
      <c r="F63" s="4"/>
      <c r="G63" s="4"/>
      <c r="H63" s="2"/>
      <c r="I63" s="4"/>
      <c r="J63" s="18">
        <f t="shared" si="10"/>
        <v>1</v>
      </c>
      <c r="K63" s="18">
        <f t="shared" si="11"/>
        <v>0</v>
      </c>
      <c r="L63" s="18">
        <f t="shared" si="17"/>
        <v>131</v>
      </c>
      <c r="M63" s="18">
        <f t="shared" si="17"/>
        <v>0</v>
      </c>
      <c r="N63" s="14">
        <f t="shared" si="12"/>
        <v>1</v>
      </c>
      <c r="O63" s="20">
        <f t="shared" si="16"/>
        <v>131</v>
      </c>
      <c r="P63" s="14">
        <f t="shared" si="13"/>
        <v>53.036437246963565</v>
      </c>
      <c r="Q63" s="18">
        <f t="shared" si="14"/>
        <v>1</v>
      </c>
      <c r="R63" s="18">
        <f t="shared" si="15"/>
        <v>0</v>
      </c>
    </row>
    <row r="64" spans="1:18" ht="15">
      <c r="A64" s="22">
        <v>32632</v>
      </c>
      <c r="B64"/>
      <c r="C64"/>
      <c r="D64"/>
      <c r="E64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7"/>
        <v>131</v>
      </c>
      <c r="M64" s="18">
        <f t="shared" si="17"/>
        <v>0</v>
      </c>
      <c r="N64" s="14">
        <f t="shared" si="12"/>
        <v>0</v>
      </c>
      <c r="O64" s="20">
        <f t="shared" si="16"/>
        <v>131</v>
      </c>
      <c r="P64" s="14">
        <f t="shared" si="13"/>
        <v>53.036437246963565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1">
        <v>3</v>
      </c>
      <c r="C65" s="1">
        <v>1</v>
      </c>
      <c r="D65"/>
      <c r="E65"/>
      <c r="F65" s="2"/>
      <c r="G65" s="2"/>
      <c r="H65" s="2"/>
      <c r="I65" s="2"/>
      <c r="J65" s="18">
        <f t="shared" si="10"/>
        <v>4</v>
      </c>
      <c r="K65" s="18">
        <f t="shared" si="11"/>
        <v>0</v>
      </c>
      <c r="L65" s="18">
        <f aca="true" t="shared" si="18" ref="L65:M84">L64+J65</f>
        <v>135</v>
      </c>
      <c r="M65" s="18">
        <f t="shared" si="18"/>
        <v>0</v>
      </c>
      <c r="N65" s="14">
        <f t="shared" si="12"/>
        <v>4</v>
      </c>
      <c r="O65" s="20">
        <f t="shared" si="16"/>
        <v>135</v>
      </c>
      <c r="P65" s="14">
        <f t="shared" si="13"/>
        <v>54.65587044534413</v>
      </c>
      <c r="Q65" s="18">
        <f t="shared" si="14"/>
        <v>4</v>
      </c>
      <c r="R65" s="18">
        <f t="shared" si="15"/>
        <v>0</v>
      </c>
    </row>
    <row r="66" spans="1:18" ht="15">
      <c r="A66" s="22">
        <v>32634</v>
      </c>
      <c r="B66" s="1">
        <v>3</v>
      </c>
      <c r="C66" s="1">
        <v>1</v>
      </c>
      <c r="D66"/>
      <c r="E66"/>
      <c r="F66" s="4"/>
      <c r="G66" s="4"/>
      <c r="H66" s="2"/>
      <c r="I66" s="2"/>
      <c r="J66" s="18">
        <f t="shared" si="10"/>
        <v>4</v>
      </c>
      <c r="K66" s="18">
        <f t="shared" si="11"/>
        <v>0</v>
      </c>
      <c r="L66" s="18">
        <f t="shared" si="18"/>
        <v>139</v>
      </c>
      <c r="M66" s="18">
        <f t="shared" si="18"/>
        <v>0</v>
      </c>
      <c r="N66" s="14">
        <f t="shared" si="12"/>
        <v>4</v>
      </c>
      <c r="O66" s="20">
        <f t="shared" si="16"/>
        <v>139</v>
      </c>
      <c r="P66" s="14">
        <f t="shared" si="13"/>
        <v>56.2753036437247</v>
      </c>
      <c r="Q66" s="18">
        <f t="shared" si="14"/>
        <v>4</v>
      </c>
      <c r="R66" s="18">
        <f t="shared" si="15"/>
        <v>0</v>
      </c>
    </row>
    <row r="67" spans="1:19" ht="15">
      <c r="A67" s="22">
        <v>32635</v>
      </c>
      <c r="B67" s="1">
        <v>3</v>
      </c>
      <c r="C67" s="1">
        <v>7</v>
      </c>
      <c r="D67" s="1">
        <v>1</v>
      </c>
      <c r="E67"/>
      <c r="F67" s="2"/>
      <c r="G67" s="2"/>
      <c r="H67" s="2"/>
      <c r="I67" s="2"/>
      <c r="J67" s="18">
        <f t="shared" si="10"/>
        <v>9</v>
      </c>
      <c r="K67" s="18">
        <f t="shared" si="11"/>
        <v>0</v>
      </c>
      <c r="L67" s="18">
        <f t="shared" si="18"/>
        <v>148</v>
      </c>
      <c r="M67" s="18">
        <f t="shared" si="18"/>
        <v>0</v>
      </c>
      <c r="N67" s="14">
        <f t="shared" si="12"/>
        <v>9</v>
      </c>
      <c r="O67" s="20">
        <f t="shared" si="16"/>
        <v>148</v>
      </c>
      <c r="P67" s="14">
        <f t="shared" si="13"/>
        <v>59.91902834008097</v>
      </c>
      <c r="Q67" s="18">
        <f t="shared" si="14"/>
        <v>10</v>
      </c>
      <c r="R67" s="18">
        <f t="shared" si="15"/>
        <v>1</v>
      </c>
      <c r="S67" s="17"/>
    </row>
    <row r="68" spans="1:18" ht="15">
      <c r="A68" s="22">
        <v>32636</v>
      </c>
      <c r="B68" s="1">
        <v>4</v>
      </c>
      <c r="C68" s="1">
        <v>1</v>
      </c>
      <c r="D68"/>
      <c r="E68"/>
      <c r="F68" s="2"/>
      <c r="G68" s="4"/>
      <c r="H68" s="2"/>
      <c r="I68" s="4"/>
      <c r="J68" s="18">
        <f aca="true" t="shared" si="19" ref="J68:J94">+B68+C68-D68-E68</f>
        <v>5</v>
      </c>
      <c r="K68" s="18">
        <f aca="true" t="shared" si="20" ref="K68:K94">+F68+G68-H68-I68</f>
        <v>0</v>
      </c>
      <c r="L68" s="18">
        <f t="shared" si="18"/>
        <v>153</v>
      </c>
      <c r="M68" s="18">
        <f t="shared" si="18"/>
        <v>0</v>
      </c>
      <c r="N68" s="14">
        <f aca="true" t="shared" si="21" ref="N68:N94">(+J68+K68)*($J$96/($J$96+$K$96))</f>
        <v>5</v>
      </c>
      <c r="O68" s="20">
        <f t="shared" si="16"/>
        <v>153</v>
      </c>
      <c r="P68" s="14">
        <f aca="true" t="shared" si="22" ref="P68:P94">O68*100/$N$96</f>
        <v>61.94331983805668</v>
      </c>
      <c r="Q68" s="18">
        <f aca="true" t="shared" si="23" ref="Q68:Q94">+B68+C68+F68+G68</f>
        <v>5</v>
      </c>
      <c r="R68" s="18">
        <f aca="true" t="shared" si="24" ref="R68:R94">D68+E68+H68+I68</f>
        <v>0</v>
      </c>
    </row>
    <row r="69" spans="1:18" ht="15">
      <c r="A69" s="22">
        <v>32637</v>
      </c>
      <c r="B69" s="1">
        <v>2</v>
      </c>
      <c r="C69"/>
      <c r="D69"/>
      <c r="E69"/>
      <c r="F69" s="2"/>
      <c r="G69" s="2"/>
      <c r="H69" s="2"/>
      <c r="I69" s="2"/>
      <c r="J69" s="18">
        <f t="shared" si="19"/>
        <v>2</v>
      </c>
      <c r="K69" s="18">
        <f t="shared" si="20"/>
        <v>0</v>
      </c>
      <c r="L69" s="18">
        <f t="shared" si="18"/>
        <v>155</v>
      </c>
      <c r="M69" s="18">
        <f t="shared" si="18"/>
        <v>0</v>
      </c>
      <c r="N69" s="14">
        <f t="shared" si="21"/>
        <v>2</v>
      </c>
      <c r="O69" s="20">
        <f aca="true" t="shared" si="25" ref="O69:O94">O68+N69</f>
        <v>155</v>
      </c>
      <c r="P69" s="14">
        <f t="shared" si="22"/>
        <v>62.75303643724696</v>
      </c>
      <c r="Q69" s="18">
        <f t="shared" si="23"/>
        <v>2</v>
      </c>
      <c r="R69" s="18">
        <f t="shared" si="24"/>
        <v>0</v>
      </c>
    </row>
    <row r="70" spans="1:18" ht="15">
      <c r="A70" s="22">
        <v>32638</v>
      </c>
      <c r="B70"/>
      <c r="C70" s="1">
        <v>9</v>
      </c>
      <c r="D70" s="1">
        <v>1</v>
      </c>
      <c r="E70" s="1">
        <v>1</v>
      </c>
      <c r="F70" s="2"/>
      <c r="G70" s="2"/>
      <c r="H70" s="2"/>
      <c r="I70" s="2"/>
      <c r="J70" s="18">
        <f t="shared" si="19"/>
        <v>7</v>
      </c>
      <c r="K70" s="18">
        <f t="shared" si="20"/>
        <v>0</v>
      </c>
      <c r="L70" s="18">
        <f t="shared" si="18"/>
        <v>162</v>
      </c>
      <c r="M70" s="18">
        <f t="shared" si="18"/>
        <v>0</v>
      </c>
      <c r="N70" s="14">
        <f t="shared" si="21"/>
        <v>7</v>
      </c>
      <c r="O70" s="20">
        <f t="shared" si="25"/>
        <v>162</v>
      </c>
      <c r="P70" s="14">
        <f t="shared" si="22"/>
        <v>65.58704453441295</v>
      </c>
      <c r="Q70" s="18">
        <f t="shared" si="23"/>
        <v>9</v>
      </c>
      <c r="R70" s="18">
        <f t="shared" si="24"/>
        <v>2</v>
      </c>
    </row>
    <row r="71" spans="1:18" ht="15">
      <c r="A71" s="22">
        <v>32639</v>
      </c>
      <c r="B71"/>
      <c r="C71" s="1">
        <v>7</v>
      </c>
      <c r="D71"/>
      <c r="E71"/>
      <c r="F71" s="2"/>
      <c r="G71" s="4"/>
      <c r="H71" s="2"/>
      <c r="I71" s="2"/>
      <c r="J71" s="18">
        <f t="shared" si="19"/>
        <v>7</v>
      </c>
      <c r="K71" s="18">
        <f t="shared" si="20"/>
        <v>0</v>
      </c>
      <c r="L71" s="18">
        <f t="shared" si="18"/>
        <v>169</v>
      </c>
      <c r="M71" s="18">
        <f t="shared" si="18"/>
        <v>0</v>
      </c>
      <c r="N71" s="14">
        <f t="shared" si="21"/>
        <v>7</v>
      </c>
      <c r="O71" s="20">
        <f t="shared" si="25"/>
        <v>169</v>
      </c>
      <c r="P71" s="14">
        <f t="shared" si="22"/>
        <v>68.42105263157895</v>
      </c>
      <c r="Q71" s="18">
        <f t="shared" si="23"/>
        <v>7</v>
      </c>
      <c r="R71" s="18">
        <f t="shared" si="24"/>
        <v>0</v>
      </c>
    </row>
    <row r="72" spans="1:18" ht="15">
      <c r="A72" s="22">
        <v>32640</v>
      </c>
      <c r="B72" s="1">
        <v>2</v>
      </c>
      <c r="C72" s="1">
        <v>12</v>
      </c>
      <c r="D72"/>
      <c r="E72" s="1">
        <v>1</v>
      </c>
      <c r="F72" s="2"/>
      <c r="G72" s="2"/>
      <c r="H72" s="2"/>
      <c r="I72" s="2"/>
      <c r="J72" s="18">
        <f t="shared" si="19"/>
        <v>13</v>
      </c>
      <c r="K72" s="18">
        <f t="shared" si="20"/>
        <v>0</v>
      </c>
      <c r="L72" s="18">
        <f t="shared" si="18"/>
        <v>182</v>
      </c>
      <c r="M72" s="18">
        <f t="shared" si="18"/>
        <v>0</v>
      </c>
      <c r="N72" s="14">
        <f t="shared" si="21"/>
        <v>13</v>
      </c>
      <c r="O72" s="20">
        <f t="shared" si="25"/>
        <v>182</v>
      </c>
      <c r="P72" s="14">
        <f t="shared" si="22"/>
        <v>73.6842105263158</v>
      </c>
      <c r="Q72" s="18">
        <f t="shared" si="23"/>
        <v>14</v>
      </c>
      <c r="R72" s="18">
        <f t="shared" si="24"/>
        <v>1</v>
      </c>
    </row>
    <row r="73" spans="1:18" ht="15">
      <c r="A73" s="22">
        <v>32641</v>
      </c>
      <c r="B73" s="1">
        <v>7</v>
      </c>
      <c r="C73" s="1">
        <v>19</v>
      </c>
      <c r="D73" s="1">
        <v>2</v>
      </c>
      <c r="E73" s="1">
        <v>1</v>
      </c>
      <c r="F73" s="2"/>
      <c r="G73" s="4"/>
      <c r="H73" s="2"/>
      <c r="I73" s="2"/>
      <c r="J73" s="18">
        <f t="shared" si="19"/>
        <v>23</v>
      </c>
      <c r="K73" s="18">
        <f t="shared" si="20"/>
        <v>0</v>
      </c>
      <c r="L73" s="18">
        <f t="shared" si="18"/>
        <v>205</v>
      </c>
      <c r="M73" s="18">
        <f t="shared" si="18"/>
        <v>0</v>
      </c>
      <c r="N73" s="14">
        <f t="shared" si="21"/>
        <v>23</v>
      </c>
      <c r="O73" s="20">
        <f t="shared" si="25"/>
        <v>205</v>
      </c>
      <c r="P73" s="14">
        <f t="shared" si="22"/>
        <v>82.99595141700405</v>
      </c>
      <c r="Q73" s="18">
        <f t="shared" si="23"/>
        <v>26</v>
      </c>
      <c r="R73" s="18">
        <f t="shared" si="24"/>
        <v>3</v>
      </c>
    </row>
    <row r="74" spans="1:18" ht="15">
      <c r="A74" s="22">
        <v>32642</v>
      </c>
      <c r="B74" s="1">
        <v>5</v>
      </c>
      <c r="C74" s="1">
        <v>7</v>
      </c>
      <c r="D74"/>
      <c r="E74"/>
      <c r="F74" s="2"/>
      <c r="G74" s="2"/>
      <c r="H74" s="2"/>
      <c r="I74" s="2"/>
      <c r="J74" s="18">
        <f t="shared" si="19"/>
        <v>12</v>
      </c>
      <c r="K74" s="18">
        <f t="shared" si="20"/>
        <v>0</v>
      </c>
      <c r="L74" s="18">
        <f t="shared" si="18"/>
        <v>217</v>
      </c>
      <c r="M74" s="18">
        <f t="shared" si="18"/>
        <v>0</v>
      </c>
      <c r="N74" s="14">
        <f t="shared" si="21"/>
        <v>12</v>
      </c>
      <c r="O74" s="20">
        <f t="shared" si="25"/>
        <v>217</v>
      </c>
      <c r="P74" s="14">
        <f t="shared" si="22"/>
        <v>87.85425101214575</v>
      </c>
      <c r="Q74" s="18">
        <f t="shared" si="23"/>
        <v>12</v>
      </c>
      <c r="R74" s="18">
        <f t="shared" si="24"/>
        <v>0</v>
      </c>
    </row>
    <row r="75" spans="1:18" ht="15">
      <c r="A75" s="22">
        <v>32643</v>
      </c>
      <c r="B75" s="1">
        <v>1</v>
      </c>
      <c r="C75" s="1">
        <v>6</v>
      </c>
      <c r="D75" s="1">
        <v>1</v>
      </c>
      <c r="E75" s="1">
        <v>1</v>
      </c>
      <c r="F75" s="4"/>
      <c r="G75" s="4"/>
      <c r="H75" s="4"/>
      <c r="I75" s="2"/>
      <c r="J75" s="18">
        <f t="shared" si="19"/>
        <v>5</v>
      </c>
      <c r="K75" s="18">
        <f t="shared" si="20"/>
        <v>0</v>
      </c>
      <c r="L75" s="18">
        <f t="shared" si="18"/>
        <v>222</v>
      </c>
      <c r="M75" s="18">
        <f t="shared" si="18"/>
        <v>0</v>
      </c>
      <c r="N75" s="14">
        <f t="shared" si="21"/>
        <v>5</v>
      </c>
      <c r="O75" s="20">
        <f t="shared" si="25"/>
        <v>222</v>
      </c>
      <c r="P75" s="14">
        <f t="shared" si="22"/>
        <v>89.87854251012146</v>
      </c>
      <c r="Q75" s="18">
        <f t="shared" si="23"/>
        <v>7</v>
      </c>
      <c r="R75" s="18">
        <f t="shared" si="24"/>
        <v>2</v>
      </c>
    </row>
    <row r="76" spans="1:18" ht="15">
      <c r="A76" s="22">
        <v>32644</v>
      </c>
      <c r="B76" s="1">
        <v>1</v>
      </c>
      <c r="C76" s="1">
        <v>2</v>
      </c>
      <c r="D76"/>
      <c r="E76" s="1">
        <v>1</v>
      </c>
      <c r="F76" s="2"/>
      <c r="G76" s="2"/>
      <c r="H76" s="2"/>
      <c r="I76" s="2"/>
      <c r="J76" s="18">
        <f t="shared" si="19"/>
        <v>2</v>
      </c>
      <c r="K76" s="18">
        <f t="shared" si="20"/>
        <v>0</v>
      </c>
      <c r="L76" s="18">
        <f t="shared" si="18"/>
        <v>224</v>
      </c>
      <c r="M76" s="18">
        <f t="shared" si="18"/>
        <v>0</v>
      </c>
      <c r="N76" s="14">
        <f t="shared" si="21"/>
        <v>2</v>
      </c>
      <c r="O76" s="20">
        <f t="shared" si="25"/>
        <v>224</v>
      </c>
      <c r="P76" s="14">
        <f t="shared" si="22"/>
        <v>90.68825910931174</v>
      </c>
      <c r="Q76" s="18">
        <f t="shared" si="23"/>
        <v>3</v>
      </c>
      <c r="R76" s="18">
        <f t="shared" si="24"/>
        <v>1</v>
      </c>
    </row>
    <row r="77" spans="1:18" ht="15">
      <c r="A77" s="22">
        <v>32645</v>
      </c>
      <c r="B77"/>
      <c r="C77"/>
      <c r="D77"/>
      <c r="E77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224</v>
      </c>
      <c r="M77" s="18">
        <f t="shared" si="18"/>
        <v>0</v>
      </c>
      <c r="N77" s="14">
        <f t="shared" si="21"/>
        <v>0</v>
      </c>
      <c r="O77" s="20">
        <f t="shared" si="25"/>
        <v>224</v>
      </c>
      <c r="P77" s="14">
        <f t="shared" si="22"/>
        <v>90.68825910931174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1">
        <v>1</v>
      </c>
      <c r="C78" s="1">
        <v>6</v>
      </c>
      <c r="D78"/>
      <c r="E78" s="1">
        <v>1</v>
      </c>
      <c r="F78" s="2"/>
      <c r="G78" s="2"/>
      <c r="H78" s="2"/>
      <c r="I78" s="2"/>
      <c r="J78" s="18">
        <f t="shared" si="19"/>
        <v>6</v>
      </c>
      <c r="K78" s="18">
        <f t="shared" si="20"/>
        <v>0</v>
      </c>
      <c r="L78" s="18">
        <f t="shared" si="18"/>
        <v>230</v>
      </c>
      <c r="M78" s="18">
        <f t="shared" si="18"/>
        <v>0</v>
      </c>
      <c r="N78" s="14">
        <f t="shared" si="21"/>
        <v>6</v>
      </c>
      <c r="O78" s="20">
        <f t="shared" si="25"/>
        <v>230</v>
      </c>
      <c r="P78" s="14">
        <f t="shared" si="22"/>
        <v>93.11740890688259</v>
      </c>
      <c r="Q78" s="18">
        <f t="shared" si="23"/>
        <v>7</v>
      </c>
      <c r="R78" s="18">
        <f t="shared" si="24"/>
        <v>1</v>
      </c>
    </row>
    <row r="79" spans="1:18" ht="15">
      <c r="A79" s="22">
        <v>32647</v>
      </c>
      <c r="B79" s="1">
        <v>2</v>
      </c>
      <c r="C79" s="1">
        <v>7</v>
      </c>
      <c r="D79" s="1">
        <v>1</v>
      </c>
      <c r="E79" s="1">
        <v>1</v>
      </c>
      <c r="F79" s="2"/>
      <c r="G79" s="2"/>
      <c r="H79" s="2"/>
      <c r="I79" s="2"/>
      <c r="J79" s="18">
        <f t="shared" si="19"/>
        <v>7</v>
      </c>
      <c r="K79" s="18">
        <f t="shared" si="20"/>
        <v>0</v>
      </c>
      <c r="L79" s="18">
        <f t="shared" si="18"/>
        <v>237</v>
      </c>
      <c r="M79" s="18">
        <f t="shared" si="18"/>
        <v>0</v>
      </c>
      <c r="N79" s="14">
        <f t="shared" si="21"/>
        <v>7</v>
      </c>
      <c r="O79" s="20">
        <f t="shared" si="25"/>
        <v>237</v>
      </c>
      <c r="P79" s="14">
        <f t="shared" si="22"/>
        <v>95.95141700404858</v>
      </c>
      <c r="Q79" s="18">
        <f t="shared" si="23"/>
        <v>9</v>
      </c>
      <c r="R79" s="18">
        <f t="shared" si="24"/>
        <v>2</v>
      </c>
    </row>
    <row r="80" spans="1:18" ht="15">
      <c r="A80" s="22">
        <v>32648</v>
      </c>
      <c r="B80" s="1">
        <v>2</v>
      </c>
      <c r="C80" s="1">
        <v>6</v>
      </c>
      <c r="D80" s="1">
        <v>1</v>
      </c>
      <c r="E80"/>
      <c r="F80" s="2"/>
      <c r="G80" s="4"/>
      <c r="H80" s="2"/>
      <c r="I80" s="2"/>
      <c r="J80" s="18">
        <f t="shared" si="19"/>
        <v>7</v>
      </c>
      <c r="K80" s="18">
        <f t="shared" si="20"/>
        <v>0</v>
      </c>
      <c r="L80" s="18">
        <f t="shared" si="18"/>
        <v>244</v>
      </c>
      <c r="M80" s="18">
        <f t="shared" si="18"/>
        <v>0</v>
      </c>
      <c r="N80" s="14">
        <f t="shared" si="21"/>
        <v>7</v>
      </c>
      <c r="O80" s="20">
        <f t="shared" si="25"/>
        <v>244</v>
      </c>
      <c r="P80" s="14">
        <f t="shared" si="22"/>
        <v>98.78542510121457</v>
      </c>
      <c r="Q80" s="18">
        <f t="shared" si="23"/>
        <v>8</v>
      </c>
      <c r="R80" s="18">
        <f t="shared" si="24"/>
        <v>1</v>
      </c>
    </row>
    <row r="81" spans="1:19" ht="15">
      <c r="A81" s="22">
        <v>32649</v>
      </c>
      <c r="B81" s="1">
        <v>3</v>
      </c>
      <c r="C81" s="1">
        <v>2</v>
      </c>
      <c r="D81"/>
      <c r="E81"/>
      <c r="F81" s="2"/>
      <c r="G81" s="2"/>
      <c r="H81" s="2"/>
      <c r="I81" s="2"/>
      <c r="J81" s="18">
        <f t="shared" si="19"/>
        <v>5</v>
      </c>
      <c r="K81" s="18">
        <f t="shared" si="20"/>
        <v>0</v>
      </c>
      <c r="L81" s="18">
        <f t="shared" si="18"/>
        <v>249</v>
      </c>
      <c r="M81" s="18">
        <f t="shared" si="18"/>
        <v>0</v>
      </c>
      <c r="N81" s="14">
        <f t="shared" si="21"/>
        <v>5</v>
      </c>
      <c r="O81" s="20">
        <f t="shared" si="25"/>
        <v>249</v>
      </c>
      <c r="P81" s="14">
        <f t="shared" si="22"/>
        <v>100.80971659919028</v>
      </c>
      <c r="Q81" s="18">
        <f t="shared" si="23"/>
        <v>5</v>
      </c>
      <c r="R81" s="18">
        <f t="shared" si="24"/>
        <v>0</v>
      </c>
      <c r="S81" s="17"/>
    </row>
    <row r="82" spans="1:18" ht="15">
      <c r="A82" s="22">
        <v>32650</v>
      </c>
      <c r="B82" s="1">
        <v>1</v>
      </c>
      <c r="C82" s="1">
        <v>2</v>
      </c>
      <c r="D82"/>
      <c r="E82"/>
      <c r="F82" s="2"/>
      <c r="G82" s="2"/>
      <c r="H82" s="2"/>
      <c r="I82" s="2"/>
      <c r="J82" s="18">
        <f t="shared" si="19"/>
        <v>3</v>
      </c>
      <c r="K82" s="18">
        <f t="shared" si="20"/>
        <v>0</v>
      </c>
      <c r="L82" s="18">
        <f t="shared" si="18"/>
        <v>252</v>
      </c>
      <c r="M82" s="18">
        <f t="shared" si="18"/>
        <v>0</v>
      </c>
      <c r="N82" s="14">
        <f t="shared" si="21"/>
        <v>3</v>
      </c>
      <c r="O82" s="20">
        <f t="shared" si="25"/>
        <v>252</v>
      </c>
      <c r="P82" s="14">
        <f t="shared" si="22"/>
        <v>102.02429149797571</v>
      </c>
      <c r="Q82" s="18">
        <f t="shared" si="23"/>
        <v>3</v>
      </c>
      <c r="R82" s="18">
        <f t="shared" si="24"/>
        <v>0</v>
      </c>
    </row>
    <row r="83" spans="1:18" ht="15">
      <c r="A83" s="22">
        <v>32651</v>
      </c>
      <c r="B83"/>
      <c r="C83"/>
      <c r="D83"/>
      <c r="E83" s="1">
        <v>1</v>
      </c>
      <c r="F83" s="2"/>
      <c r="G83" s="2"/>
      <c r="H83" s="2"/>
      <c r="I83" s="2"/>
      <c r="J83" s="18">
        <f t="shared" si="19"/>
        <v>-1</v>
      </c>
      <c r="K83" s="18">
        <f t="shared" si="20"/>
        <v>0</v>
      </c>
      <c r="L83" s="18">
        <f t="shared" si="18"/>
        <v>251</v>
      </c>
      <c r="M83" s="18">
        <f t="shared" si="18"/>
        <v>0</v>
      </c>
      <c r="N83" s="14">
        <f t="shared" si="21"/>
        <v>-1</v>
      </c>
      <c r="O83" s="20">
        <f t="shared" si="25"/>
        <v>251</v>
      </c>
      <c r="P83" s="14">
        <f t="shared" si="22"/>
        <v>101.61943319838056</v>
      </c>
      <c r="Q83" s="18">
        <f t="shared" si="23"/>
        <v>0</v>
      </c>
      <c r="R83" s="18">
        <f t="shared" si="24"/>
        <v>1</v>
      </c>
    </row>
    <row r="84" spans="1:18" ht="15">
      <c r="A84" s="22">
        <v>32652</v>
      </c>
      <c r="B84"/>
      <c r="C84"/>
      <c r="D84"/>
      <c r="E84" s="1">
        <v>2</v>
      </c>
      <c r="F84" s="2"/>
      <c r="G84" s="2"/>
      <c r="H84" s="2"/>
      <c r="I84" s="2"/>
      <c r="J84" s="18">
        <f t="shared" si="19"/>
        <v>-2</v>
      </c>
      <c r="K84" s="18">
        <f t="shared" si="20"/>
        <v>0</v>
      </c>
      <c r="L84" s="18">
        <f t="shared" si="18"/>
        <v>249</v>
      </c>
      <c r="M84" s="18">
        <f t="shared" si="18"/>
        <v>0</v>
      </c>
      <c r="N84" s="14">
        <f t="shared" si="21"/>
        <v>-2</v>
      </c>
      <c r="O84" s="20">
        <f t="shared" si="25"/>
        <v>249</v>
      </c>
      <c r="P84" s="14">
        <f t="shared" si="22"/>
        <v>100.80971659919028</v>
      </c>
      <c r="Q84" s="18">
        <f t="shared" si="23"/>
        <v>0</v>
      </c>
      <c r="R84" s="18">
        <f t="shared" si="24"/>
        <v>2</v>
      </c>
    </row>
    <row r="85" spans="1:18" ht="15">
      <c r="A85" s="22">
        <v>32653</v>
      </c>
      <c r="B85" s="1">
        <v>1</v>
      </c>
      <c r="C85" s="1">
        <v>1</v>
      </c>
      <c r="D85" s="1">
        <v>1</v>
      </c>
      <c r="E85" s="1">
        <v>4</v>
      </c>
      <c r="F85" s="2"/>
      <c r="G85" s="2"/>
      <c r="H85" s="2"/>
      <c r="I85" s="2"/>
      <c r="J85" s="18">
        <f t="shared" si="19"/>
        <v>-3</v>
      </c>
      <c r="K85" s="18">
        <f t="shared" si="20"/>
        <v>0</v>
      </c>
      <c r="L85" s="18">
        <f aca="true" t="shared" si="26" ref="L85:M94">L84+J85</f>
        <v>246</v>
      </c>
      <c r="M85" s="18">
        <f t="shared" si="26"/>
        <v>0</v>
      </c>
      <c r="N85" s="14">
        <f t="shared" si="21"/>
        <v>-3</v>
      </c>
      <c r="O85" s="20">
        <f t="shared" si="25"/>
        <v>246</v>
      </c>
      <c r="P85" s="14">
        <f t="shared" si="22"/>
        <v>99.59514170040485</v>
      </c>
      <c r="Q85" s="18">
        <f t="shared" si="23"/>
        <v>2</v>
      </c>
      <c r="R85" s="18">
        <f t="shared" si="24"/>
        <v>5</v>
      </c>
    </row>
    <row r="86" spans="1:18" ht="15">
      <c r="A86" s="22">
        <v>32654</v>
      </c>
      <c r="B86"/>
      <c r="C86"/>
      <c r="D86"/>
      <c r="E86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246</v>
      </c>
      <c r="M86" s="18">
        <f t="shared" si="26"/>
        <v>0</v>
      </c>
      <c r="N86" s="14">
        <f t="shared" si="21"/>
        <v>0</v>
      </c>
      <c r="O86" s="20">
        <f t="shared" si="25"/>
        <v>246</v>
      </c>
      <c r="P86" s="14">
        <f t="shared" si="22"/>
        <v>99.59514170040485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1">
        <v>1</v>
      </c>
      <c r="C87" s="1">
        <v>2</v>
      </c>
      <c r="D87" s="1">
        <v>1</v>
      </c>
      <c r="E87" s="1">
        <v>1</v>
      </c>
      <c r="F87" s="2"/>
      <c r="G87" s="2"/>
      <c r="H87" s="2"/>
      <c r="I87" s="2"/>
      <c r="J87" s="18">
        <f t="shared" si="19"/>
        <v>1</v>
      </c>
      <c r="K87" s="18">
        <f t="shared" si="20"/>
        <v>0</v>
      </c>
      <c r="L87" s="18">
        <f t="shared" si="26"/>
        <v>247</v>
      </c>
      <c r="M87" s="18">
        <f t="shared" si="26"/>
        <v>0</v>
      </c>
      <c r="N87" s="14">
        <f t="shared" si="21"/>
        <v>1</v>
      </c>
      <c r="O87" s="20">
        <f t="shared" si="25"/>
        <v>247</v>
      </c>
      <c r="P87" s="14">
        <f t="shared" si="22"/>
        <v>100</v>
      </c>
      <c r="Q87" s="18">
        <f t="shared" si="23"/>
        <v>3</v>
      </c>
      <c r="R87" s="18">
        <f t="shared" si="24"/>
        <v>2</v>
      </c>
    </row>
    <row r="88" spans="1:18" ht="15">
      <c r="A88" s="22">
        <v>32656</v>
      </c>
      <c r="B88"/>
      <c r="C88"/>
      <c r="D88"/>
      <c r="E88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247</v>
      </c>
      <c r="M88" s="18">
        <f t="shared" si="26"/>
        <v>0</v>
      </c>
      <c r="N88" s="14">
        <f t="shared" si="21"/>
        <v>0</v>
      </c>
      <c r="O88" s="20">
        <f t="shared" si="25"/>
        <v>247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/>
      <c r="C89"/>
      <c r="D89"/>
      <c r="E89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247</v>
      </c>
      <c r="M89" s="18">
        <f t="shared" si="26"/>
        <v>0</v>
      </c>
      <c r="N89" s="14">
        <f t="shared" si="21"/>
        <v>0</v>
      </c>
      <c r="O89" s="20">
        <f t="shared" si="25"/>
        <v>247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/>
      <c r="C90"/>
      <c r="D90"/>
      <c r="E90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247</v>
      </c>
      <c r="M90" s="18">
        <f t="shared" si="26"/>
        <v>0</v>
      </c>
      <c r="N90" s="14">
        <f t="shared" si="21"/>
        <v>0</v>
      </c>
      <c r="O90" s="20">
        <f t="shared" si="25"/>
        <v>247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/>
      <c r="C91"/>
      <c r="D91"/>
      <c r="E91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247</v>
      </c>
      <c r="M91" s="18">
        <f t="shared" si="26"/>
        <v>0</v>
      </c>
      <c r="N91" s="14">
        <f t="shared" si="21"/>
        <v>0</v>
      </c>
      <c r="O91" s="20">
        <f t="shared" si="25"/>
        <v>247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247</v>
      </c>
      <c r="M92" s="18">
        <f t="shared" si="26"/>
        <v>0</v>
      </c>
      <c r="N92" s="14">
        <f t="shared" si="21"/>
        <v>0</v>
      </c>
      <c r="O92" s="20">
        <f t="shared" si="25"/>
        <v>247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247</v>
      </c>
      <c r="M93" s="18">
        <f t="shared" si="26"/>
        <v>0</v>
      </c>
      <c r="N93" s="14">
        <f t="shared" si="21"/>
        <v>0</v>
      </c>
      <c r="O93" s="20">
        <f t="shared" si="25"/>
        <v>247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247</v>
      </c>
      <c r="M94" s="18">
        <f t="shared" si="26"/>
        <v>0</v>
      </c>
      <c r="N94" s="14">
        <f t="shared" si="21"/>
        <v>0</v>
      </c>
      <c r="O94" s="20">
        <f t="shared" si="25"/>
        <v>247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74</v>
      </c>
      <c r="C96" s="18">
        <f t="shared" si="27"/>
        <v>202</v>
      </c>
      <c r="D96" s="18">
        <f t="shared" si="27"/>
        <v>12</v>
      </c>
      <c r="E96" s="18">
        <f t="shared" si="27"/>
        <v>17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247</v>
      </c>
      <c r="K96" s="18">
        <f t="shared" si="27"/>
        <v>0</v>
      </c>
      <c r="L96" s="18"/>
      <c r="M96" s="18"/>
      <c r="N96" s="18">
        <f>SUM(N4:N94)</f>
        <v>247</v>
      </c>
      <c r="O96" s="18"/>
      <c r="P96" s="18"/>
      <c r="Q96" s="18">
        <f>SUM(Q4:Q94)</f>
        <v>276</v>
      </c>
      <c r="R96" s="18">
        <f>SUM(R4:R94)</f>
        <v>29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1">
      <selection activeCell="G2" sqref="G2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71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0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0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 t="e">
        <f aca="true" t="shared" si="2" ref="N4:N35">(+J4+K4)*($J$96/($J$96+$K$96))</f>
        <v>#DIV/0!</v>
      </c>
      <c r="O4" s="20" t="e">
        <f>N4</f>
        <v>#DIV/0!</v>
      </c>
      <c r="P4" s="14" t="e">
        <f aca="true" t="shared" si="3" ref="P4:P35">O4*100/$N$96</f>
        <v>#DIV/0!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 t="e">
        <f>SUM(N4:N10)</f>
        <v>#DIV/0!</v>
      </c>
      <c r="AA4" s="14" t="e">
        <f aca="true" t="shared" si="6" ref="AA4:AA16">Z4*100/$Z$17</f>
        <v>#DIV/0!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 t="e">
        <f t="shared" si="2"/>
        <v>#DIV/0!</v>
      </c>
      <c r="O5" s="20" t="e">
        <f aca="true" t="shared" si="8" ref="O5:O36">O4+N5</f>
        <v>#DIV/0!</v>
      </c>
      <c r="P5" s="14" t="e">
        <f t="shared" si="3"/>
        <v>#DIV/0!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0</v>
      </c>
      <c r="W5" s="13"/>
      <c r="X5" s="13"/>
      <c r="Y5" s="23" t="s">
        <v>39</v>
      </c>
      <c r="Z5" s="20" t="e">
        <f>SUM(N11:N17)</f>
        <v>#DIV/0!</v>
      </c>
      <c r="AA5" s="14" t="e">
        <f t="shared" si="6"/>
        <v>#DIV/0!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 t="e">
        <f t="shared" si="2"/>
        <v>#DIV/0!</v>
      </c>
      <c r="O6" s="20" t="e">
        <f t="shared" si="8"/>
        <v>#DIV/0!</v>
      </c>
      <c r="P6" s="14" t="e">
        <f t="shared" si="3"/>
        <v>#DIV/0!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0</v>
      </c>
      <c r="W6" s="13"/>
      <c r="X6" s="23" t="s">
        <v>41</v>
      </c>
      <c r="Z6" s="20" t="e">
        <f>SUM(N18:N24)</f>
        <v>#DIV/0!</v>
      </c>
      <c r="AA6" s="14" t="e">
        <f t="shared" si="6"/>
        <v>#DIV/0!</v>
      </c>
      <c r="AB6" s="20">
        <f>SUM(Q18:Q24)+SUM(R18:R24)</f>
        <v>0</v>
      </c>
      <c r="AC6" s="20" t="e">
        <f>100*SUM(Q18:Q24)/AB6</f>
        <v>#DIV/0!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 t="e">
        <f t="shared" si="2"/>
        <v>#DIV/0!</v>
      </c>
      <c r="O7" s="20" t="e">
        <f t="shared" si="8"/>
        <v>#DIV/0!</v>
      </c>
      <c r="P7" s="14" t="e">
        <f t="shared" si="3"/>
        <v>#DIV/0!</v>
      </c>
      <c r="Q7" s="18">
        <f t="shared" si="4"/>
        <v>0</v>
      </c>
      <c r="R7" s="18">
        <f t="shared" si="5"/>
        <v>0</v>
      </c>
      <c r="T7" s="17" t="s">
        <v>42</v>
      </c>
      <c r="V7" s="14" t="e">
        <f>V6*100/(V5+V6)</f>
        <v>#DIV/0!</v>
      </c>
      <c r="W7" s="13"/>
      <c r="Y7" s="23" t="s">
        <v>43</v>
      </c>
      <c r="Z7" s="20" t="e">
        <f>SUM(N25:N31)</f>
        <v>#DIV/0!</v>
      </c>
      <c r="AA7" s="14" t="e">
        <f t="shared" si="6"/>
        <v>#DIV/0!</v>
      </c>
      <c r="AB7" s="20">
        <f>SUM(Q25:Q31)+SUM(R25:R31)</f>
        <v>0</v>
      </c>
      <c r="AC7" s="20" t="e">
        <f>100*SUM(Q25:Q31)/AB7</f>
        <v>#DIV/0!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 t="e">
        <f t="shared" si="2"/>
        <v>#DIV/0!</v>
      </c>
      <c r="O8" s="20" t="e">
        <f t="shared" si="8"/>
        <v>#DIV/0!</v>
      </c>
      <c r="P8" s="14" t="e">
        <f t="shared" si="3"/>
        <v>#DIV/0!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 t="e">
        <f>SUM(N32:N38)</f>
        <v>#DIV/0!</v>
      </c>
      <c r="AA8" s="14" t="e">
        <f t="shared" si="6"/>
        <v>#DIV/0!</v>
      </c>
      <c r="AB8" s="20">
        <f>SUM(Q32:Q38)+SUM(R32:R38)</f>
        <v>0</v>
      </c>
      <c r="AC8" s="20" t="e">
        <f>100*SUM(Q32:Q38)/AB8</f>
        <v>#DIV/0!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 t="e">
        <f t="shared" si="2"/>
        <v>#DIV/0!</v>
      </c>
      <c r="O9" s="20" t="e">
        <f t="shared" si="8"/>
        <v>#DIV/0!</v>
      </c>
      <c r="P9" s="14" t="e">
        <f t="shared" si="3"/>
        <v>#DIV/0!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 t="e">
        <f>SUM(N39:N45)</f>
        <v>#DIV/0!</v>
      </c>
      <c r="AA9" s="14" t="e">
        <f t="shared" si="6"/>
        <v>#DIV/0!</v>
      </c>
      <c r="AB9" s="20">
        <f>SUM(Q39:Q45)+SUM(R39:R45)</f>
        <v>0</v>
      </c>
      <c r="AC9" s="20" t="e">
        <f>100*SUM(Q39:Q45)/AB9</f>
        <v>#DIV/0!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 t="e">
        <f t="shared" si="2"/>
        <v>#DIV/0!</v>
      </c>
      <c r="O10" s="20" t="e">
        <f t="shared" si="8"/>
        <v>#DIV/0!</v>
      </c>
      <c r="P10" s="14" t="e">
        <f t="shared" si="3"/>
        <v>#DIV/0!</v>
      </c>
      <c r="Q10" s="18">
        <f t="shared" si="4"/>
        <v>0</v>
      </c>
      <c r="R10" s="18">
        <f t="shared" si="5"/>
        <v>0</v>
      </c>
      <c r="U10" s="17" t="s">
        <v>4</v>
      </c>
      <c r="V10" s="14" t="e">
        <f>100*(+C96/(B96+C96))</f>
        <v>#DIV/0!</v>
      </c>
      <c r="W10" s="13"/>
      <c r="X10" s="25" t="s">
        <v>47</v>
      </c>
      <c r="Z10" s="20" t="e">
        <f>SUM(N46:N52)</f>
        <v>#DIV/0!</v>
      </c>
      <c r="AA10" s="14" t="e">
        <f t="shared" si="6"/>
        <v>#DIV/0!</v>
      </c>
      <c r="AB10" s="20">
        <f>SUM(Q46:Q52)+SUM(R46:R52)</f>
        <v>0</v>
      </c>
      <c r="AC10" s="20" t="e">
        <f>100*SUM(Q46:Q52)/AB10</f>
        <v>#DIV/0!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 t="e">
        <f t="shared" si="2"/>
        <v>#DIV/0!</v>
      </c>
      <c r="O11" s="20" t="e">
        <f t="shared" si="8"/>
        <v>#DIV/0!</v>
      </c>
      <c r="P11" s="14" t="e">
        <f t="shared" si="3"/>
        <v>#DIV/0!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 t="e">
        <f>SUM(N53:N59)</f>
        <v>#DIV/0!</v>
      </c>
      <c r="AA11" s="14" t="e">
        <f t="shared" si="6"/>
        <v>#DIV/0!</v>
      </c>
      <c r="AB11" s="20">
        <f>SUM(Q53:Q59)+SUM(R53:R59)</f>
        <v>0</v>
      </c>
      <c r="AC11" s="20" t="e">
        <f>100*SUM(Q53:Q59)/AB11</f>
        <v>#DIV/0!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 t="e">
        <f t="shared" si="2"/>
        <v>#DIV/0!</v>
      </c>
      <c r="O12" s="20" t="e">
        <f t="shared" si="8"/>
        <v>#DIV/0!</v>
      </c>
      <c r="P12" s="14" t="e">
        <f t="shared" si="3"/>
        <v>#DIV/0!</v>
      </c>
      <c r="Q12" s="18">
        <f t="shared" si="4"/>
        <v>0</v>
      </c>
      <c r="R12" s="18">
        <f t="shared" si="5"/>
        <v>0</v>
      </c>
      <c r="U12" s="17" t="s">
        <v>49</v>
      </c>
      <c r="V12" s="14" t="e">
        <f>100*((G96+C96)/(B96+C96+F96+G96))</f>
        <v>#DIV/0!</v>
      </c>
      <c r="W12" s="13"/>
      <c r="X12" s="25" t="s">
        <v>50</v>
      </c>
      <c r="Z12" s="20" t="e">
        <f>SUM(N60:N66)</f>
        <v>#DIV/0!</v>
      </c>
      <c r="AA12" s="14" t="e">
        <f t="shared" si="6"/>
        <v>#DIV/0!</v>
      </c>
      <c r="AB12" s="20">
        <f>SUM(Q60:Q66)+SUM(R60:R66)</f>
        <v>0</v>
      </c>
      <c r="AC12" s="20" t="e">
        <f>100*SUM(Q60:Q66)/AB12</f>
        <v>#DIV/0!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 t="e">
        <f t="shared" si="2"/>
        <v>#DIV/0!</v>
      </c>
      <c r="O13" s="20" t="e">
        <f t="shared" si="8"/>
        <v>#DIV/0!</v>
      </c>
      <c r="P13" s="14" t="e">
        <f t="shared" si="3"/>
        <v>#DIV/0!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 t="e">
        <f>SUM(N67:N73)</f>
        <v>#DIV/0!</v>
      </c>
      <c r="AA13" s="14" t="e">
        <f t="shared" si="6"/>
        <v>#DIV/0!</v>
      </c>
      <c r="AB13" s="20">
        <f>SUM(Q67:Q73)+SUM(R67:R73)</f>
        <v>0</v>
      </c>
      <c r="AC13" s="20" t="e">
        <f>100*SUM(Q67:Q73)/AB13</f>
        <v>#DIV/0!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 t="e">
        <f t="shared" si="2"/>
        <v>#DIV/0!</v>
      </c>
      <c r="O14" s="20" t="e">
        <f t="shared" si="8"/>
        <v>#DIV/0!</v>
      </c>
      <c r="P14" s="14" t="e">
        <f t="shared" si="3"/>
        <v>#DIV/0!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 t="e">
        <f>SUM(N74:N80)</f>
        <v>#DIV/0!</v>
      </c>
      <c r="AA14" s="14" t="e">
        <f t="shared" si="6"/>
        <v>#DIV/0!</v>
      </c>
      <c r="AB14" s="20">
        <f>SUM(Q74:Q80)+SUM(R74:R80)</f>
        <v>0</v>
      </c>
      <c r="AC14" s="20" t="e">
        <f>100*SUM(Q74:Q80)/AB14</f>
        <v>#DIV/0!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 t="e">
        <f t="shared" si="2"/>
        <v>#DIV/0!</v>
      </c>
      <c r="O15" s="20" t="e">
        <f t="shared" si="8"/>
        <v>#DIV/0!</v>
      </c>
      <c r="P15" s="14" t="e">
        <f t="shared" si="3"/>
        <v>#DIV/0!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 t="e">
        <f>SUM(N81:N87)</f>
        <v>#DIV/0!</v>
      </c>
      <c r="AA15" s="14" t="e">
        <f t="shared" si="6"/>
        <v>#DIV/0!</v>
      </c>
      <c r="AB15" s="20">
        <f>SUM(Q81:Q87)+SUM(R81:R87)</f>
        <v>0</v>
      </c>
      <c r="AC15" s="20" t="e">
        <f>100*SUM(Q81:Q87)/AB15</f>
        <v>#DIV/0!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 t="e">
        <f t="shared" si="2"/>
        <v>#DIV/0!</v>
      </c>
      <c r="O16" s="20" t="e">
        <f t="shared" si="8"/>
        <v>#DIV/0!</v>
      </c>
      <c r="P16" s="14" t="e">
        <f t="shared" si="3"/>
        <v>#DIV/0!</v>
      </c>
      <c r="Q16" s="18">
        <f t="shared" si="4"/>
        <v>0</v>
      </c>
      <c r="R16" s="18">
        <f t="shared" si="5"/>
        <v>0</v>
      </c>
      <c r="X16" s="25" t="s">
        <v>54</v>
      </c>
      <c r="Z16" s="20" t="e">
        <f>SUM(N88:N94)</f>
        <v>#DIV/0!</v>
      </c>
      <c r="AA16" s="14" t="e">
        <f t="shared" si="6"/>
        <v>#DIV/0!</v>
      </c>
      <c r="AB16" s="20">
        <f>SUM(Q88:Q94)+SUM(R88:R94)</f>
        <v>0</v>
      </c>
      <c r="AC16" s="20" t="e">
        <f>100*SUM(Q88:Q94)/AB16</f>
        <v>#DIV/0!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 t="e">
        <f t="shared" si="2"/>
        <v>#DIV/0!</v>
      </c>
      <c r="O17" s="20" t="e">
        <f t="shared" si="8"/>
        <v>#DIV/0!</v>
      </c>
      <c r="P17" s="14" t="e">
        <f t="shared" si="3"/>
        <v>#DIV/0!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 t="e">
        <f>SUM(Z4:Z16)</f>
        <v>#DIV/0!</v>
      </c>
      <c r="AA17" s="18" t="e">
        <f>SUM(AA4:AA16)</f>
        <v>#DIV/0!</v>
      </c>
      <c r="AB17" s="18">
        <f>SUM(AB4:AB16)</f>
        <v>0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 t="e">
        <f t="shared" si="2"/>
        <v>#DIV/0!</v>
      </c>
      <c r="O18" s="20" t="e">
        <f t="shared" si="8"/>
        <v>#DIV/0!</v>
      </c>
      <c r="P18" s="14" t="e">
        <f t="shared" si="3"/>
        <v>#DIV/0!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 t="e">
        <f t="shared" si="2"/>
        <v>#DIV/0!</v>
      </c>
      <c r="O19" s="20" t="e">
        <f t="shared" si="8"/>
        <v>#DIV/0!</v>
      </c>
      <c r="P19" s="14" t="e">
        <f t="shared" si="3"/>
        <v>#DIV/0!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 t="e">
        <f t="shared" si="2"/>
        <v>#DIV/0!</v>
      </c>
      <c r="O20" s="20" t="e">
        <f t="shared" si="8"/>
        <v>#DIV/0!</v>
      </c>
      <c r="P20" s="14" t="e">
        <f t="shared" si="3"/>
        <v>#DIV/0!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 t="e">
        <f t="shared" si="2"/>
        <v>#DIV/0!</v>
      </c>
      <c r="O21" s="20" t="e">
        <f t="shared" si="8"/>
        <v>#DIV/0!</v>
      </c>
      <c r="P21" s="14" t="e">
        <f t="shared" si="3"/>
        <v>#DIV/0!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 t="e">
        <f t="shared" si="2"/>
        <v>#DIV/0!</v>
      </c>
      <c r="O22" s="20" t="e">
        <f t="shared" si="8"/>
        <v>#DIV/0!</v>
      </c>
      <c r="P22" s="14" t="e">
        <f t="shared" si="3"/>
        <v>#DIV/0!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 t="e">
        <f t="shared" si="2"/>
        <v>#DIV/0!</v>
      </c>
      <c r="O23" s="20" t="e">
        <f t="shared" si="8"/>
        <v>#DIV/0!</v>
      </c>
      <c r="P23" s="14" t="e">
        <f t="shared" si="3"/>
        <v>#DIV/0!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/>
      <c r="C24" s="4"/>
      <c r="D24" s="2"/>
      <c r="E24" s="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 t="e">
        <f t="shared" si="2"/>
        <v>#DIV/0!</v>
      </c>
      <c r="O24" s="20" t="e">
        <f t="shared" si="8"/>
        <v>#DIV/0!</v>
      </c>
      <c r="P24" s="14" t="e">
        <f t="shared" si="3"/>
        <v>#DIV/0!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0</v>
      </c>
      <c r="N25" s="14" t="e">
        <f t="shared" si="2"/>
        <v>#DIV/0!</v>
      </c>
      <c r="O25" s="20" t="e">
        <f t="shared" si="8"/>
        <v>#DIV/0!</v>
      </c>
      <c r="P25" s="14" t="e">
        <f t="shared" si="3"/>
        <v>#DIV/0!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0</v>
      </c>
      <c r="N26" s="14" t="e">
        <f t="shared" si="2"/>
        <v>#DIV/0!</v>
      </c>
      <c r="O26" s="20" t="e">
        <f t="shared" si="8"/>
        <v>#DIV/0!</v>
      </c>
      <c r="P26" s="14" t="e">
        <f t="shared" si="3"/>
        <v>#DIV/0!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0</v>
      </c>
      <c r="N27" s="14" t="e">
        <f t="shared" si="2"/>
        <v>#DIV/0!</v>
      </c>
      <c r="O27" s="20" t="e">
        <f t="shared" si="8"/>
        <v>#DIV/0!</v>
      </c>
      <c r="P27" s="14" t="e">
        <f t="shared" si="3"/>
        <v>#DIV/0!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0</v>
      </c>
      <c r="N28" s="14" t="e">
        <f t="shared" si="2"/>
        <v>#DIV/0!</v>
      </c>
      <c r="O28" s="20" t="e">
        <f t="shared" si="8"/>
        <v>#DIV/0!</v>
      </c>
      <c r="P28" s="14" t="e">
        <f t="shared" si="3"/>
        <v>#DIV/0!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0</v>
      </c>
      <c r="N29" s="14" t="e">
        <f t="shared" si="2"/>
        <v>#DIV/0!</v>
      </c>
      <c r="O29" s="20" t="e">
        <f t="shared" si="8"/>
        <v>#DIV/0!</v>
      </c>
      <c r="P29" s="14" t="e">
        <f t="shared" si="3"/>
        <v>#DIV/0!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0</v>
      </c>
      <c r="N30" s="14" t="e">
        <f t="shared" si="2"/>
        <v>#DIV/0!</v>
      </c>
      <c r="O30" s="20" t="e">
        <f t="shared" si="8"/>
        <v>#DIV/0!</v>
      </c>
      <c r="P30" s="14" t="e">
        <f t="shared" si="3"/>
        <v>#DIV/0!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/>
      <c r="C31" s="4"/>
      <c r="D31" s="4"/>
      <c r="E31" s="2"/>
      <c r="F31" s="4"/>
      <c r="G31" s="4"/>
      <c r="H31" s="2"/>
      <c r="I31" s="4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0</v>
      </c>
      <c r="N31" s="14" t="e">
        <f t="shared" si="2"/>
        <v>#DIV/0!</v>
      </c>
      <c r="O31" s="20" t="e">
        <f t="shared" si="8"/>
        <v>#DIV/0!</v>
      </c>
      <c r="P31" s="14" t="e">
        <f t="shared" si="3"/>
        <v>#DIV/0!</v>
      </c>
      <c r="Q31" s="18">
        <f t="shared" si="4"/>
        <v>0</v>
      </c>
      <c r="R31" s="18">
        <f t="shared" si="5"/>
        <v>0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0</v>
      </c>
      <c r="M32" s="18">
        <f t="shared" si="9"/>
        <v>0</v>
      </c>
      <c r="N32" s="14" t="e">
        <f t="shared" si="2"/>
        <v>#DIV/0!</v>
      </c>
      <c r="O32" s="20" t="e">
        <f t="shared" si="8"/>
        <v>#DIV/0!</v>
      </c>
      <c r="P32" s="14" t="e">
        <f t="shared" si="3"/>
        <v>#DIV/0!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0</v>
      </c>
      <c r="M33" s="18">
        <f t="shared" si="9"/>
        <v>0</v>
      </c>
      <c r="N33" s="14" t="e">
        <f t="shared" si="2"/>
        <v>#DIV/0!</v>
      </c>
      <c r="O33" s="20" t="e">
        <f t="shared" si="8"/>
        <v>#DIV/0!</v>
      </c>
      <c r="P33" s="14" t="e">
        <f t="shared" si="3"/>
        <v>#DIV/0!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0</v>
      </c>
      <c r="M34" s="18">
        <f t="shared" si="9"/>
        <v>0</v>
      </c>
      <c r="N34" s="14" t="e">
        <f t="shared" si="2"/>
        <v>#DIV/0!</v>
      </c>
      <c r="O34" s="20" t="e">
        <f t="shared" si="8"/>
        <v>#DIV/0!</v>
      </c>
      <c r="P34" s="14" t="e">
        <f t="shared" si="3"/>
        <v>#DIV/0!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0</v>
      </c>
      <c r="M35" s="18">
        <f t="shared" si="9"/>
        <v>0</v>
      </c>
      <c r="N35" s="14" t="e">
        <f t="shared" si="2"/>
        <v>#DIV/0!</v>
      </c>
      <c r="O35" s="20" t="e">
        <f t="shared" si="8"/>
        <v>#DIV/0!</v>
      </c>
      <c r="P35" s="14" t="e">
        <f t="shared" si="3"/>
        <v>#DIV/0!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0</v>
      </c>
      <c r="M36" s="18">
        <f t="shared" si="9"/>
        <v>0</v>
      </c>
      <c r="N36" s="14" t="e">
        <f aca="true" t="shared" si="12" ref="N36:N67">(+J36+K36)*($J$96/($J$96+$K$96))</f>
        <v>#DIV/0!</v>
      </c>
      <c r="O36" s="20" t="e">
        <f t="shared" si="8"/>
        <v>#DIV/0!</v>
      </c>
      <c r="P36" s="14" t="e">
        <f aca="true" t="shared" si="13" ref="P36:P67">O36*100/$N$96</f>
        <v>#DIV/0!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0</v>
      </c>
      <c r="M37" s="18">
        <f t="shared" si="9"/>
        <v>0</v>
      </c>
      <c r="N37" s="14" t="e">
        <f t="shared" si="12"/>
        <v>#DIV/0!</v>
      </c>
      <c r="O37" s="20" t="e">
        <f aca="true" t="shared" si="16" ref="O37:O68">O36+N37</f>
        <v>#DIV/0!</v>
      </c>
      <c r="P37" s="14" t="e">
        <f t="shared" si="13"/>
        <v>#DIV/0!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/>
      <c r="C38" s="4"/>
      <c r="D38" s="2"/>
      <c r="E38" s="2"/>
      <c r="F38" s="2"/>
      <c r="G38" s="4"/>
      <c r="H38" s="2"/>
      <c r="I38" s="2"/>
      <c r="J38" s="18">
        <f t="shared" si="10"/>
        <v>0</v>
      </c>
      <c r="K38" s="18">
        <f t="shared" si="11"/>
        <v>0</v>
      </c>
      <c r="L38" s="18">
        <f t="shared" si="9"/>
        <v>0</v>
      </c>
      <c r="M38" s="18">
        <f t="shared" si="9"/>
        <v>0</v>
      </c>
      <c r="N38" s="14" t="e">
        <f t="shared" si="12"/>
        <v>#DIV/0!</v>
      </c>
      <c r="O38" s="20" t="e">
        <f t="shared" si="16"/>
        <v>#DIV/0!</v>
      </c>
      <c r="P38" s="14" t="e">
        <f t="shared" si="13"/>
        <v>#DIV/0!</v>
      </c>
      <c r="Q38" s="18">
        <f t="shared" si="14"/>
        <v>0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0</v>
      </c>
      <c r="M39" s="18">
        <f t="shared" si="9"/>
        <v>0</v>
      </c>
      <c r="N39" s="14" t="e">
        <f t="shared" si="12"/>
        <v>#DIV/0!</v>
      </c>
      <c r="O39" s="20" t="e">
        <f t="shared" si="16"/>
        <v>#DIV/0!</v>
      </c>
      <c r="P39" s="14" t="e">
        <f t="shared" si="13"/>
        <v>#DIV/0!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9"/>
        <v>0</v>
      </c>
      <c r="M40" s="18">
        <f t="shared" si="9"/>
        <v>0</v>
      </c>
      <c r="N40" s="14" t="e">
        <f t="shared" si="12"/>
        <v>#DIV/0!</v>
      </c>
      <c r="O40" s="20" t="e">
        <f t="shared" si="16"/>
        <v>#DIV/0!</v>
      </c>
      <c r="P40" s="14" t="e">
        <f t="shared" si="13"/>
        <v>#DIV/0!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/>
      <c r="C41" s="4"/>
      <c r="D41" s="4"/>
      <c r="E41" s="3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0</v>
      </c>
      <c r="M41" s="18">
        <f t="shared" si="9"/>
        <v>0</v>
      </c>
      <c r="N41" s="14" t="e">
        <f t="shared" si="12"/>
        <v>#DIV/0!</v>
      </c>
      <c r="O41" s="20" t="e">
        <f t="shared" si="16"/>
        <v>#DIV/0!</v>
      </c>
      <c r="P41" s="14" t="e">
        <f t="shared" si="13"/>
        <v>#DIV/0!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9"/>
        <v>0</v>
      </c>
      <c r="M42" s="18">
        <f t="shared" si="9"/>
        <v>0</v>
      </c>
      <c r="N42" s="14" t="e">
        <f t="shared" si="12"/>
        <v>#DIV/0!</v>
      </c>
      <c r="O42" s="20" t="e">
        <f t="shared" si="16"/>
        <v>#DIV/0!</v>
      </c>
      <c r="P42" s="14" t="e">
        <f t="shared" si="13"/>
        <v>#DIV/0!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0</v>
      </c>
      <c r="M43" s="18">
        <f t="shared" si="9"/>
        <v>0</v>
      </c>
      <c r="N43" s="14" t="e">
        <f t="shared" si="12"/>
        <v>#DIV/0!</v>
      </c>
      <c r="O43" s="20" t="e">
        <f t="shared" si="16"/>
        <v>#DIV/0!</v>
      </c>
      <c r="P43" s="14" t="e">
        <f t="shared" si="13"/>
        <v>#DIV/0!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9"/>
        <v>0</v>
      </c>
      <c r="M44" s="18">
        <f t="shared" si="9"/>
        <v>0</v>
      </c>
      <c r="N44" s="14" t="e">
        <f t="shared" si="12"/>
        <v>#DIV/0!</v>
      </c>
      <c r="O44" s="20" t="e">
        <f t="shared" si="16"/>
        <v>#DIV/0!</v>
      </c>
      <c r="P44" s="14" t="e">
        <f t="shared" si="13"/>
        <v>#DIV/0!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/>
      <c r="C45" s="4"/>
      <c r="D45" s="2"/>
      <c r="E45" s="2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0</v>
      </c>
      <c r="M45" s="18">
        <f t="shared" si="17"/>
        <v>0</v>
      </c>
      <c r="N45" s="14" t="e">
        <f t="shared" si="12"/>
        <v>#DIV/0!</v>
      </c>
      <c r="O45" s="20" t="e">
        <f t="shared" si="16"/>
        <v>#DIV/0!</v>
      </c>
      <c r="P45" s="14" t="e">
        <f t="shared" si="13"/>
        <v>#DIV/0!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0</v>
      </c>
      <c r="M46" s="18">
        <f t="shared" si="17"/>
        <v>0</v>
      </c>
      <c r="N46" s="14" t="e">
        <f t="shared" si="12"/>
        <v>#DIV/0!</v>
      </c>
      <c r="O46" s="20" t="e">
        <f t="shared" si="16"/>
        <v>#DIV/0!</v>
      </c>
      <c r="P46" s="14" t="e">
        <f t="shared" si="13"/>
        <v>#DIV/0!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0</v>
      </c>
      <c r="M47" s="18">
        <f t="shared" si="17"/>
        <v>0</v>
      </c>
      <c r="N47" s="14" t="e">
        <f t="shared" si="12"/>
        <v>#DIV/0!</v>
      </c>
      <c r="O47" s="20" t="e">
        <f t="shared" si="16"/>
        <v>#DIV/0!</v>
      </c>
      <c r="P47" s="14" t="e">
        <f t="shared" si="13"/>
        <v>#DIV/0!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0</v>
      </c>
      <c r="M48" s="18">
        <f t="shared" si="17"/>
        <v>0</v>
      </c>
      <c r="N48" s="14" t="e">
        <f t="shared" si="12"/>
        <v>#DIV/0!</v>
      </c>
      <c r="O48" s="20" t="e">
        <f t="shared" si="16"/>
        <v>#DIV/0!</v>
      </c>
      <c r="P48" s="14" t="e">
        <f t="shared" si="13"/>
        <v>#DIV/0!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0</v>
      </c>
      <c r="M49" s="18">
        <f t="shared" si="17"/>
        <v>0</v>
      </c>
      <c r="N49" s="14" t="e">
        <f t="shared" si="12"/>
        <v>#DIV/0!</v>
      </c>
      <c r="O49" s="20" t="e">
        <f t="shared" si="16"/>
        <v>#DIV/0!</v>
      </c>
      <c r="P49" s="14" t="e">
        <f t="shared" si="13"/>
        <v>#DIV/0!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7"/>
        <v>0</v>
      </c>
      <c r="M50" s="18">
        <f t="shared" si="17"/>
        <v>0</v>
      </c>
      <c r="N50" s="14" t="e">
        <f t="shared" si="12"/>
        <v>#DIV/0!</v>
      </c>
      <c r="O50" s="20" t="e">
        <f t="shared" si="16"/>
        <v>#DIV/0!</v>
      </c>
      <c r="P50" s="14" t="e">
        <f t="shared" si="13"/>
        <v>#DIV/0!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0</v>
      </c>
      <c r="M51" s="18">
        <f t="shared" si="17"/>
        <v>0</v>
      </c>
      <c r="N51" s="14" t="e">
        <f t="shared" si="12"/>
        <v>#DIV/0!</v>
      </c>
      <c r="O51" s="20" t="e">
        <f t="shared" si="16"/>
        <v>#DIV/0!</v>
      </c>
      <c r="P51" s="14" t="e">
        <f t="shared" si="13"/>
        <v>#DIV/0!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/>
      <c r="C52" s="4"/>
      <c r="D52" s="2"/>
      <c r="E52" s="2"/>
      <c r="F52" s="2"/>
      <c r="G52" s="4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0</v>
      </c>
      <c r="M52" s="18">
        <f t="shared" si="17"/>
        <v>0</v>
      </c>
      <c r="N52" s="14" t="e">
        <f t="shared" si="12"/>
        <v>#DIV/0!</v>
      </c>
      <c r="O52" s="20" t="e">
        <f t="shared" si="16"/>
        <v>#DIV/0!</v>
      </c>
      <c r="P52" s="14" t="e">
        <f t="shared" si="13"/>
        <v>#DIV/0!</v>
      </c>
      <c r="Q52" s="18">
        <f t="shared" si="14"/>
        <v>0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0</v>
      </c>
      <c r="M53" s="18">
        <f t="shared" si="17"/>
        <v>0</v>
      </c>
      <c r="N53" s="14" t="e">
        <f t="shared" si="12"/>
        <v>#DIV/0!</v>
      </c>
      <c r="O53" s="20" t="e">
        <f t="shared" si="16"/>
        <v>#DIV/0!</v>
      </c>
      <c r="P53" s="14" t="e">
        <f t="shared" si="13"/>
        <v>#DIV/0!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0</v>
      </c>
      <c r="M54" s="18">
        <f t="shared" si="17"/>
        <v>0</v>
      </c>
      <c r="N54" s="14" t="e">
        <f t="shared" si="12"/>
        <v>#DIV/0!</v>
      </c>
      <c r="O54" s="20" t="e">
        <f t="shared" si="16"/>
        <v>#DIV/0!</v>
      </c>
      <c r="P54" s="14" t="e">
        <f t="shared" si="13"/>
        <v>#DIV/0!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7"/>
        <v>0</v>
      </c>
      <c r="M55" s="18">
        <f t="shared" si="17"/>
        <v>0</v>
      </c>
      <c r="N55" s="14" t="e">
        <f t="shared" si="12"/>
        <v>#DIV/0!</v>
      </c>
      <c r="O55" s="20" t="e">
        <f t="shared" si="16"/>
        <v>#DIV/0!</v>
      </c>
      <c r="P55" s="14" t="e">
        <f t="shared" si="13"/>
        <v>#DIV/0!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0</v>
      </c>
      <c r="M56" s="18">
        <f t="shared" si="17"/>
        <v>0</v>
      </c>
      <c r="N56" s="14" t="e">
        <f t="shared" si="12"/>
        <v>#DIV/0!</v>
      </c>
      <c r="O56" s="20" t="e">
        <f t="shared" si="16"/>
        <v>#DIV/0!</v>
      </c>
      <c r="P56" s="14" t="e">
        <f t="shared" si="13"/>
        <v>#DIV/0!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/>
      <c r="C57" s="4"/>
      <c r="D57" s="2"/>
      <c r="E57" s="2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7"/>
        <v>0</v>
      </c>
      <c r="M57" s="18">
        <f t="shared" si="17"/>
        <v>0</v>
      </c>
      <c r="N57" s="14" t="e">
        <f t="shared" si="12"/>
        <v>#DIV/0!</v>
      </c>
      <c r="O57" s="20" t="e">
        <f t="shared" si="16"/>
        <v>#DIV/0!</v>
      </c>
      <c r="P57" s="14" t="e">
        <f t="shared" si="13"/>
        <v>#DIV/0!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0</v>
      </c>
      <c r="M58" s="18">
        <f t="shared" si="17"/>
        <v>0</v>
      </c>
      <c r="N58" s="14" t="e">
        <f t="shared" si="12"/>
        <v>#DIV/0!</v>
      </c>
      <c r="O58" s="20" t="e">
        <f t="shared" si="16"/>
        <v>#DIV/0!</v>
      </c>
      <c r="P58" s="14" t="e">
        <f t="shared" si="13"/>
        <v>#DIV/0!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/>
      <c r="D59" s="2"/>
      <c r="E59" s="2"/>
      <c r="F59" s="2"/>
      <c r="G59" s="4"/>
      <c r="H59" s="2"/>
      <c r="I59" s="2"/>
      <c r="J59" s="18">
        <f t="shared" si="10"/>
        <v>0</v>
      </c>
      <c r="K59" s="18">
        <f t="shared" si="11"/>
        <v>0</v>
      </c>
      <c r="L59" s="18">
        <f t="shared" si="17"/>
        <v>0</v>
      </c>
      <c r="M59" s="18">
        <f t="shared" si="17"/>
        <v>0</v>
      </c>
      <c r="N59" s="14" t="e">
        <f t="shared" si="12"/>
        <v>#DIV/0!</v>
      </c>
      <c r="O59" s="20" t="e">
        <f t="shared" si="16"/>
        <v>#DIV/0!</v>
      </c>
      <c r="P59" s="14" t="e">
        <f t="shared" si="13"/>
        <v>#DIV/0!</v>
      </c>
      <c r="Q59" s="18">
        <f t="shared" si="14"/>
        <v>0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0</v>
      </c>
      <c r="M60" s="18">
        <f t="shared" si="17"/>
        <v>0</v>
      </c>
      <c r="N60" s="14" t="e">
        <f t="shared" si="12"/>
        <v>#DIV/0!</v>
      </c>
      <c r="O60" s="20" t="e">
        <f t="shared" si="16"/>
        <v>#DIV/0!</v>
      </c>
      <c r="P60" s="14" t="e">
        <f t="shared" si="13"/>
        <v>#DIV/0!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7"/>
        <v>0</v>
      </c>
      <c r="M61" s="18">
        <f t="shared" si="17"/>
        <v>0</v>
      </c>
      <c r="N61" s="14" t="e">
        <f t="shared" si="12"/>
        <v>#DIV/0!</v>
      </c>
      <c r="O61" s="20" t="e">
        <f t="shared" si="16"/>
        <v>#DIV/0!</v>
      </c>
      <c r="P61" s="14" t="e">
        <f t="shared" si="13"/>
        <v>#DIV/0!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0</v>
      </c>
      <c r="M62" s="18">
        <f t="shared" si="17"/>
        <v>0</v>
      </c>
      <c r="N62" s="14" t="e">
        <f t="shared" si="12"/>
        <v>#DIV/0!</v>
      </c>
      <c r="O62" s="20" t="e">
        <f t="shared" si="16"/>
        <v>#DIV/0!</v>
      </c>
      <c r="P62" s="14" t="e">
        <f t="shared" si="13"/>
        <v>#DIV/0!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7"/>
        <v>0</v>
      </c>
      <c r="M63" s="18">
        <f t="shared" si="17"/>
        <v>0</v>
      </c>
      <c r="N63" s="14" t="e">
        <f t="shared" si="12"/>
        <v>#DIV/0!</v>
      </c>
      <c r="O63" s="20" t="e">
        <f t="shared" si="16"/>
        <v>#DIV/0!</v>
      </c>
      <c r="P63" s="14" t="e">
        <f t="shared" si="13"/>
        <v>#DIV/0!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/>
      <c r="E64" s="2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7"/>
        <v>0</v>
      </c>
      <c r="M64" s="18">
        <f t="shared" si="17"/>
        <v>0</v>
      </c>
      <c r="N64" s="14" t="e">
        <f t="shared" si="12"/>
        <v>#DIV/0!</v>
      </c>
      <c r="O64" s="20" t="e">
        <f t="shared" si="16"/>
        <v>#DIV/0!</v>
      </c>
      <c r="P64" s="14" t="e">
        <f t="shared" si="13"/>
        <v>#DIV/0!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0</v>
      </c>
      <c r="M65" s="18">
        <f t="shared" si="18"/>
        <v>0</v>
      </c>
      <c r="N65" s="14" t="e">
        <f t="shared" si="12"/>
        <v>#DIV/0!</v>
      </c>
      <c r="O65" s="20" t="e">
        <f t="shared" si="16"/>
        <v>#DIV/0!</v>
      </c>
      <c r="P65" s="14" t="e">
        <f t="shared" si="13"/>
        <v>#DIV/0!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/>
      <c r="D66" s="2"/>
      <c r="E66" s="3"/>
      <c r="F66" s="4"/>
      <c r="G66" s="4"/>
      <c r="H66" s="2"/>
      <c r="I66" s="2"/>
      <c r="J66" s="18">
        <f t="shared" si="10"/>
        <v>0</v>
      </c>
      <c r="K66" s="18">
        <f t="shared" si="11"/>
        <v>0</v>
      </c>
      <c r="L66" s="18">
        <f t="shared" si="18"/>
        <v>0</v>
      </c>
      <c r="M66" s="18">
        <f t="shared" si="18"/>
        <v>0</v>
      </c>
      <c r="N66" s="14" t="e">
        <f t="shared" si="12"/>
        <v>#DIV/0!</v>
      </c>
      <c r="O66" s="20" t="e">
        <f t="shared" si="16"/>
        <v>#DIV/0!</v>
      </c>
      <c r="P66" s="14" t="e">
        <f t="shared" si="13"/>
        <v>#DIV/0!</v>
      </c>
      <c r="Q66" s="18">
        <f t="shared" si="14"/>
        <v>0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0</v>
      </c>
      <c r="M67" s="18">
        <f t="shared" si="18"/>
        <v>0</v>
      </c>
      <c r="N67" s="14" t="e">
        <f t="shared" si="12"/>
        <v>#DIV/0!</v>
      </c>
      <c r="O67" s="20" t="e">
        <f t="shared" si="16"/>
        <v>#DIV/0!</v>
      </c>
      <c r="P67" s="14" t="e">
        <f t="shared" si="13"/>
        <v>#DIV/0!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0</v>
      </c>
      <c r="M68" s="18">
        <f t="shared" si="18"/>
        <v>0</v>
      </c>
      <c r="N68" s="14" t="e">
        <f aca="true" t="shared" si="21" ref="N68:N94">(+J68+K68)*($J$96/($J$96+$K$96))</f>
        <v>#DIV/0!</v>
      </c>
      <c r="O68" s="20" t="e">
        <f t="shared" si="16"/>
        <v>#DIV/0!</v>
      </c>
      <c r="P68" s="14" t="e">
        <f aca="true" t="shared" si="22" ref="P68:P94">O68*100/$N$96</f>
        <v>#DIV/0!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/>
      <c r="C69" s="2"/>
      <c r="D69" s="2"/>
      <c r="E69" s="2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0</v>
      </c>
      <c r="M69" s="18">
        <f t="shared" si="18"/>
        <v>0</v>
      </c>
      <c r="N69" s="14" t="e">
        <f t="shared" si="21"/>
        <v>#DIV/0!</v>
      </c>
      <c r="O69" s="20" t="e">
        <f aca="true" t="shared" si="25" ref="O69:O94">O68+N69</f>
        <v>#DIV/0!</v>
      </c>
      <c r="P69" s="14" t="e">
        <f t="shared" si="22"/>
        <v>#DIV/0!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0</v>
      </c>
      <c r="M70" s="18">
        <f t="shared" si="18"/>
        <v>0</v>
      </c>
      <c r="N70" s="14" t="e">
        <f t="shared" si="21"/>
        <v>#DIV/0!</v>
      </c>
      <c r="O70" s="20" t="e">
        <f t="shared" si="25"/>
        <v>#DIV/0!</v>
      </c>
      <c r="P70" s="14" t="e">
        <f t="shared" si="22"/>
        <v>#DIV/0!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18"/>
        <v>0</v>
      </c>
      <c r="M71" s="18">
        <f t="shared" si="18"/>
        <v>0</v>
      </c>
      <c r="N71" s="14" t="e">
        <f t="shared" si="21"/>
        <v>#DIV/0!</v>
      </c>
      <c r="O71" s="20" t="e">
        <f t="shared" si="25"/>
        <v>#DIV/0!</v>
      </c>
      <c r="P71" s="14" t="e">
        <f t="shared" si="22"/>
        <v>#DIV/0!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0</v>
      </c>
      <c r="M72" s="18">
        <f t="shared" si="18"/>
        <v>0</v>
      </c>
      <c r="N72" s="14" t="e">
        <f t="shared" si="21"/>
        <v>#DIV/0!</v>
      </c>
      <c r="O72" s="20" t="e">
        <f t="shared" si="25"/>
        <v>#DIV/0!</v>
      </c>
      <c r="P72" s="14" t="e">
        <f t="shared" si="22"/>
        <v>#DIV/0!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/>
      <c r="C73" s="4"/>
      <c r="D73" s="3"/>
      <c r="E73" s="2"/>
      <c r="F73" s="2"/>
      <c r="G73" s="4"/>
      <c r="H73" s="2"/>
      <c r="I73" s="2"/>
      <c r="J73" s="18">
        <f t="shared" si="19"/>
        <v>0</v>
      </c>
      <c r="K73" s="18">
        <f t="shared" si="20"/>
        <v>0</v>
      </c>
      <c r="L73" s="18">
        <f t="shared" si="18"/>
        <v>0</v>
      </c>
      <c r="M73" s="18">
        <f t="shared" si="18"/>
        <v>0</v>
      </c>
      <c r="N73" s="14" t="e">
        <f t="shared" si="21"/>
        <v>#DIV/0!</v>
      </c>
      <c r="O73" s="20" t="e">
        <f t="shared" si="25"/>
        <v>#DIV/0!</v>
      </c>
      <c r="P73" s="14" t="e">
        <f t="shared" si="22"/>
        <v>#DIV/0!</v>
      </c>
      <c r="Q73" s="18">
        <f t="shared" si="23"/>
        <v>0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0</v>
      </c>
      <c r="M74" s="18">
        <f t="shared" si="18"/>
        <v>0</v>
      </c>
      <c r="N74" s="14" t="e">
        <f t="shared" si="21"/>
        <v>#DIV/0!</v>
      </c>
      <c r="O74" s="20" t="e">
        <f t="shared" si="25"/>
        <v>#DIV/0!</v>
      </c>
      <c r="P74" s="14" t="e">
        <f t="shared" si="22"/>
        <v>#DIV/0!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18"/>
        <v>0</v>
      </c>
      <c r="M75" s="18">
        <f t="shared" si="18"/>
        <v>0</v>
      </c>
      <c r="N75" s="14" t="e">
        <f t="shared" si="21"/>
        <v>#DIV/0!</v>
      </c>
      <c r="O75" s="20" t="e">
        <f t="shared" si="25"/>
        <v>#DIV/0!</v>
      </c>
      <c r="P75" s="14" t="e">
        <f t="shared" si="22"/>
        <v>#DIV/0!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0</v>
      </c>
      <c r="M76" s="18">
        <f t="shared" si="18"/>
        <v>0</v>
      </c>
      <c r="N76" s="14" t="e">
        <f t="shared" si="21"/>
        <v>#DIV/0!</v>
      </c>
      <c r="O76" s="20" t="e">
        <f t="shared" si="25"/>
        <v>#DIV/0!</v>
      </c>
      <c r="P76" s="14" t="e">
        <f t="shared" si="22"/>
        <v>#DIV/0!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0</v>
      </c>
      <c r="M77" s="18">
        <f t="shared" si="18"/>
        <v>0</v>
      </c>
      <c r="N77" s="14" t="e">
        <f t="shared" si="21"/>
        <v>#DIV/0!</v>
      </c>
      <c r="O77" s="20" t="e">
        <f t="shared" si="25"/>
        <v>#DIV/0!</v>
      </c>
      <c r="P77" s="14" t="e">
        <f t="shared" si="22"/>
        <v>#DIV/0!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18"/>
        <v>0</v>
      </c>
      <c r="M78" s="18">
        <f t="shared" si="18"/>
        <v>0</v>
      </c>
      <c r="N78" s="14" t="e">
        <f t="shared" si="21"/>
        <v>#DIV/0!</v>
      </c>
      <c r="O78" s="20" t="e">
        <f t="shared" si="25"/>
        <v>#DIV/0!</v>
      </c>
      <c r="P78" s="14" t="e">
        <f t="shared" si="22"/>
        <v>#DIV/0!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0</v>
      </c>
      <c r="M79" s="18">
        <f t="shared" si="18"/>
        <v>0</v>
      </c>
      <c r="N79" s="14" t="e">
        <f t="shared" si="21"/>
        <v>#DIV/0!</v>
      </c>
      <c r="O79" s="20" t="e">
        <f t="shared" si="25"/>
        <v>#DIV/0!</v>
      </c>
      <c r="P79" s="14" t="e">
        <f t="shared" si="22"/>
        <v>#DIV/0!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/>
      <c r="H80" s="2"/>
      <c r="I80" s="2"/>
      <c r="J80" s="18">
        <f t="shared" si="19"/>
        <v>0</v>
      </c>
      <c r="K80" s="18">
        <f t="shared" si="20"/>
        <v>0</v>
      </c>
      <c r="L80" s="18">
        <f t="shared" si="18"/>
        <v>0</v>
      </c>
      <c r="M80" s="18">
        <f t="shared" si="18"/>
        <v>0</v>
      </c>
      <c r="N80" s="14" t="e">
        <f t="shared" si="21"/>
        <v>#DIV/0!</v>
      </c>
      <c r="O80" s="20" t="e">
        <f t="shared" si="25"/>
        <v>#DIV/0!</v>
      </c>
      <c r="P80" s="14" t="e">
        <f t="shared" si="22"/>
        <v>#DIV/0!</v>
      </c>
      <c r="Q80" s="18">
        <f t="shared" si="23"/>
        <v>0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0</v>
      </c>
      <c r="M81" s="18">
        <f t="shared" si="18"/>
        <v>0</v>
      </c>
      <c r="N81" s="14" t="e">
        <f t="shared" si="21"/>
        <v>#DIV/0!</v>
      </c>
      <c r="O81" s="20" t="e">
        <f t="shared" si="25"/>
        <v>#DIV/0!</v>
      </c>
      <c r="P81" s="14" t="e">
        <f t="shared" si="22"/>
        <v>#DIV/0!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18"/>
        <v>0</v>
      </c>
      <c r="M82" s="18">
        <f t="shared" si="18"/>
        <v>0</v>
      </c>
      <c r="N82" s="14" t="e">
        <f t="shared" si="21"/>
        <v>#DIV/0!</v>
      </c>
      <c r="O82" s="20" t="e">
        <f t="shared" si="25"/>
        <v>#DIV/0!</v>
      </c>
      <c r="P82" s="14" t="e">
        <f t="shared" si="22"/>
        <v>#DIV/0!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0</v>
      </c>
      <c r="M83" s="18">
        <f t="shared" si="18"/>
        <v>0</v>
      </c>
      <c r="N83" s="14" t="e">
        <f t="shared" si="21"/>
        <v>#DIV/0!</v>
      </c>
      <c r="O83" s="20" t="e">
        <f t="shared" si="25"/>
        <v>#DIV/0!</v>
      </c>
      <c r="P83" s="14" t="e">
        <f t="shared" si="22"/>
        <v>#DIV/0!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0</v>
      </c>
      <c r="M84" s="18">
        <f t="shared" si="18"/>
        <v>0</v>
      </c>
      <c r="N84" s="14" t="e">
        <f t="shared" si="21"/>
        <v>#DIV/0!</v>
      </c>
      <c r="O84" s="20" t="e">
        <f t="shared" si="25"/>
        <v>#DIV/0!</v>
      </c>
      <c r="P84" s="14" t="e">
        <f t="shared" si="22"/>
        <v>#DIV/0!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aca="true" t="shared" si="26" ref="L85:M94">L84+J85</f>
        <v>0</v>
      </c>
      <c r="M85" s="18">
        <f t="shared" si="26"/>
        <v>0</v>
      </c>
      <c r="N85" s="14" t="e">
        <f t="shared" si="21"/>
        <v>#DIV/0!</v>
      </c>
      <c r="O85" s="20" t="e">
        <f t="shared" si="25"/>
        <v>#DIV/0!</v>
      </c>
      <c r="P85" s="14" t="e">
        <f t="shared" si="22"/>
        <v>#DIV/0!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0</v>
      </c>
      <c r="M86" s="18">
        <f t="shared" si="26"/>
        <v>0</v>
      </c>
      <c r="N86" s="14" t="e">
        <f t="shared" si="21"/>
        <v>#DIV/0!</v>
      </c>
      <c r="O86" s="20" t="e">
        <f t="shared" si="25"/>
        <v>#DIV/0!</v>
      </c>
      <c r="P86" s="14" t="e">
        <f t="shared" si="22"/>
        <v>#DIV/0!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6"/>
        <v>0</v>
      </c>
      <c r="M87" s="18">
        <f t="shared" si="26"/>
        <v>0</v>
      </c>
      <c r="N87" s="14" t="e">
        <f t="shared" si="21"/>
        <v>#DIV/0!</v>
      </c>
      <c r="O87" s="20" t="e">
        <f t="shared" si="25"/>
        <v>#DIV/0!</v>
      </c>
      <c r="P87" s="14" t="e">
        <f t="shared" si="22"/>
        <v>#DIV/0!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0</v>
      </c>
      <c r="M88" s="18">
        <f t="shared" si="26"/>
        <v>0</v>
      </c>
      <c r="N88" s="14" t="e">
        <f t="shared" si="21"/>
        <v>#DIV/0!</v>
      </c>
      <c r="O88" s="20" t="e">
        <f t="shared" si="25"/>
        <v>#DIV/0!</v>
      </c>
      <c r="P88" s="14" t="e">
        <f t="shared" si="22"/>
        <v>#DIV/0!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0</v>
      </c>
      <c r="M89" s="18">
        <f t="shared" si="26"/>
        <v>0</v>
      </c>
      <c r="N89" s="14" t="e">
        <f t="shared" si="21"/>
        <v>#DIV/0!</v>
      </c>
      <c r="O89" s="20" t="e">
        <f t="shared" si="25"/>
        <v>#DIV/0!</v>
      </c>
      <c r="P89" s="14" t="e">
        <f t="shared" si="22"/>
        <v>#DIV/0!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0</v>
      </c>
      <c r="M90" s="18">
        <f t="shared" si="26"/>
        <v>0</v>
      </c>
      <c r="N90" s="14" t="e">
        <f t="shared" si="21"/>
        <v>#DIV/0!</v>
      </c>
      <c r="O90" s="20" t="e">
        <f t="shared" si="25"/>
        <v>#DIV/0!</v>
      </c>
      <c r="P90" s="14" t="e">
        <f t="shared" si="22"/>
        <v>#DIV/0!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0</v>
      </c>
      <c r="M91" s="18">
        <f t="shared" si="26"/>
        <v>0</v>
      </c>
      <c r="N91" s="14" t="e">
        <f t="shared" si="21"/>
        <v>#DIV/0!</v>
      </c>
      <c r="O91" s="20" t="e">
        <f t="shared" si="25"/>
        <v>#DIV/0!</v>
      </c>
      <c r="P91" s="14" t="e">
        <f t="shared" si="22"/>
        <v>#DIV/0!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0</v>
      </c>
      <c r="M92" s="18">
        <f t="shared" si="26"/>
        <v>0</v>
      </c>
      <c r="N92" s="14" t="e">
        <f t="shared" si="21"/>
        <v>#DIV/0!</v>
      </c>
      <c r="O92" s="20" t="e">
        <f t="shared" si="25"/>
        <v>#DIV/0!</v>
      </c>
      <c r="P92" s="14" t="e">
        <f t="shared" si="22"/>
        <v>#DIV/0!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0</v>
      </c>
      <c r="M93" s="18">
        <f t="shared" si="26"/>
        <v>0</v>
      </c>
      <c r="N93" s="14" t="e">
        <f t="shared" si="21"/>
        <v>#DIV/0!</v>
      </c>
      <c r="O93" s="20" t="e">
        <f t="shared" si="25"/>
        <v>#DIV/0!</v>
      </c>
      <c r="P93" s="14" t="e">
        <f t="shared" si="22"/>
        <v>#DIV/0!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0</v>
      </c>
      <c r="M94" s="18">
        <f t="shared" si="26"/>
        <v>0</v>
      </c>
      <c r="N94" s="14" t="e">
        <f t="shared" si="21"/>
        <v>#DIV/0!</v>
      </c>
      <c r="O94" s="20" t="e">
        <f t="shared" si="25"/>
        <v>#DIV/0!</v>
      </c>
      <c r="P94" s="14" t="e">
        <f t="shared" si="22"/>
        <v>#DIV/0!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0</v>
      </c>
      <c r="C96" s="18">
        <f t="shared" si="27"/>
        <v>0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0</v>
      </c>
      <c r="K96" s="18">
        <f t="shared" si="27"/>
        <v>0</v>
      </c>
      <c r="L96" s="18"/>
      <c r="M96" s="18"/>
      <c r="N96" s="18" t="e">
        <f>SUM(N4:N94)</f>
        <v>#DIV/0!</v>
      </c>
      <c r="O96" s="18"/>
      <c r="P96" s="18"/>
      <c r="Q96" s="18">
        <f>SUM(Q4:Q94)</f>
        <v>0</v>
      </c>
      <c r="R96" s="18">
        <f>SUM(R4:R94)</f>
        <v>0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23">
      <selection activeCell="P29" sqref="P29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74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2000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257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223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1.1031390134529149</v>
      </c>
      <c r="AA4" s="14">
        <f aca="true" t="shared" si="6" ref="AA4:AA16">Z4*100/$Z$17</f>
        <v>1.345291479820628</v>
      </c>
      <c r="AB4" s="20">
        <f>SUM(Q4:Q10)+SUM(R4:R10)</f>
        <v>3</v>
      </c>
      <c r="AC4" s="20">
        <f>100*SUM(Q4:Q10)/AB4</f>
        <v>100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0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17</v>
      </c>
      <c r="W5" s="13"/>
      <c r="X5" s="13"/>
      <c r="Y5" s="23" t="s">
        <v>39</v>
      </c>
      <c r="Z5" s="20">
        <f>SUM(N11:N17)</f>
        <v>1.8385650224215246</v>
      </c>
      <c r="AA5" s="14">
        <f t="shared" si="6"/>
        <v>2.242152466367713</v>
      </c>
      <c r="AB5" s="20">
        <f>SUM(Q11:Q17)+SUM(R11:R17)</f>
        <v>7</v>
      </c>
      <c r="AC5" s="20">
        <f>100*SUM(Q11:Q17)/AB5</f>
        <v>85.71428571428571</v>
      </c>
    </row>
    <row r="6" spans="1:29" ht="15">
      <c r="A6" s="22">
        <v>32574</v>
      </c>
      <c r="B6" s="2"/>
      <c r="C6" s="2">
        <v>1</v>
      </c>
      <c r="D6" s="2"/>
      <c r="E6" s="2"/>
      <c r="F6" s="2"/>
      <c r="G6" s="2">
        <v>1</v>
      </c>
      <c r="H6" s="2"/>
      <c r="I6" s="2"/>
      <c r="J6" s="18">
        <f t="shared" si="0"/>
        <v>1</v>
      </c>
      <c r="K6" s="18">
        <f t="shared" si="1"/>
        <v>1</v>
      </c>
      <c r="L6" s="18">
        <f t="shared" si="7"/>
        <v>1</v>
      </c>
      <c r="M6" s="18">
        <f t="shared" si="8"/>
        <v>1</v>
      </c>
      <c r="N6" s="14">
        <f t="shared" si="2"/>
        <v>0.7354260089686099</v>
      </c>
      <c r="O6" s="20">
        <f t="shared" si="9"/>
        <v>0.7354260089686099</v>
      </c>
      <c r="P6" s="14">
        <f t="shared" si="3"/>
        <v>0.8968609865470853</v>
      </c>
      <c r="Q6" s="18">
        <f t="shared" si="4"/>
        <v>2</v>
      </c>
      <c r="R6" s="18">
        <f t="shared" si="5"/>
        <v>0</v>
      </c>
      <c r="T6" s="17" t="s">
        <v>40</v>
      </c>
      <c r="V6" s="18">
        <f>Q96</f>
        <v>240</v>
      </c>
      <c r="W6" s="13"/>
      <c r="X6" s="23" t="s">
        <v>41</v>
      </c>
      <c r="Z6" s="20">
        <f>SUM(N18:N24)</f>
        <v>9.560538116591928</v>
      </c>
      <c r="AA6" s="14">
        <f t="shared" si="6"/>
        <v>11.659192825112108</v>
      </c>
      <c r="AB6" s="20">
        <f>SUM(Q18:Q24)+SUM(R18:R24)</f>
        <v>26</v>
      </c>
      <c r="AC6" s="20">
        <f>100*SUM(Q18:Q24)/AB6</f>
        <v>100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8"/>
        <v>1</v>
      </c>
      <c r="N7" s="14">
        <f t="shared" si="2"/>
        <v>0</v>
      </c>
      <c r="O7" s="20">
        <f t="shared" si="9"/>
        <v>0.7354260089686099</v>
      </c>
      <c r="P7" s="14">
        <f t="shared" si="3"/>
        <v>0.8968609865470853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93.3852140077821</v>
      </c>
      <c r="W7" s="13"/>
      <c r="Y7" s="23" t="s">
        <v>43</v>
      </c>
      <c r="Z7" s="20">
        <f>SUM(N25:N31)</f>
        <v>11.399103139013455</v>
      </c>
      <c r="AA7" s="14">
        <f t="shared" si="6"/>
        <v>13.901345291479823</v>
      </c>
      <c r="AB7" s="20">
        <f>SUM(Q25:Q31)+SUM(R25:R31)</f>
        <v>39</v>
      </c>
      <c r="AC7" s="20">
        <f>100*SUM(Q25:Q31)/AB7</f>
        <v>89.74358974358974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8"/>
        <v>1</v>
      </c>
      <c r="N8" s="14">
        <f t="shared" si="2"/>
        <v>0</v>
      </c>
      <c r="O8" s="20">
        <f t="shared" si="9"/>
        <v>0.7354260089686099</v>
      </c>
      <c r="P8" s="14">
        <f t="shared" si="3"/>
        <v>0.8968609865470853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16.17937219730942</v>
      </c>
      <c r="AA8" s="14">
        <f t="shared" si="6"/>
        <v>19.730941704035878</v>
      </c>
      <c r="AB8" s="20">
        <f>SUM(Q32:Q38)+SUM(R32:R38)</f>
        <v>48</v>
      </c>
      <c r="AC8" s="20">
        <f>100*SUM(Q32:Q38)/AB8</f>
        <v>95.83333333333333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8"/>
        <v>1</v>
      </c>
      <c r="N9" s="14">
        <f t="shared" si="2"/>
        <v>0</v>
      </c>
      <c r="O9" s="20">
        <f t="shared" si="9"/>
        <v>0.7354260089686099</v>
      </c>
      <c r="P9" s="14">
        <f t="shared" si="3"/>
        <v>0.8968609865470853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12.869955156950674</v>
      </c>
      <c r="AA9" s="14">
        <f t="shared" si="6"/>
        <v>15.695067264573991</v>
      </c>
      <c r="AB9" s="20">
        <f>SUM(Q39:Q45)+SUM(R39:R45)</f>
        <v>41</v>
      </c>
      <c r="AC9" s="20">
        <f>100*SUM(Q39:Q45)/AB9</f>
        <v>92.6829268292683</v>
      </c>
    </row>
    <row r="10" spans="1:29" ht="15">
      <c r="A10" s="22">
        <v>32578</v>
      </c>
      <c r="B10" s="2"/>
      <c r="C10" s="2"/>
      <c r="D10" s="2"/>
      <c r="E10" s="2"/>
      <c r="F10" s="2"/>
      <c r="G10" s="2">
        <v>1</v>
      </c>
      <c r="H10" s="2"/>
      <c r="I10" s="2"/>
      <c r="J10" s="18">
        <f t="shared" si="0"/>
        <v>0</v>
      </c>
      <c r="K10" s="18">
        <f t="shared" si="1"/>
        <v>1</v>
      </c>
      <c r="L10" s="18">
        <f t="shared" si="7"/>
        <v>1</v>
      </c>
      <c r="M10" s="18">
        <f t="shared" si="8"/>
        <v>2</v>
      </c>
      <c r="N10" s="14">
        <f t="shared" si="2"/>
        <v>0.36771300448430494</v>
      </c>
      <c r="O10" s="20">
        <f t="shared" si="9"/>
        <v>1.1031390134529149</v>
      </c>
      <c r="P10" s="14">
        <f t="shared" si="3"/>
        <v>1.3452914798206281</v>
      </c>
      <c r="Q10" s="18">
        <f t="shared" si="4"/>
        <v>1</v>
      </c>
      <c r="R10" s="18">
        <f t="shared" si="5"/>
        <v>0</v>
      </c>
      <c r="U10" s="17" t="s">
        <v>4</v>
      </c>
      <c r="V10" s="14">
        <f>100*(+C96/(B96+C96))</f>
        <v>50</v>
      </c>
      <c r="W10" s="13"/>
      <c r="X10" s="25" t="s">
        <v>47</v>
      </c>
      <c r="Z10" s="20">
        <f>SUM(N46:N52)</f>
        <v>10.663677130044842</v>
      </c>
      <c r="AA10" s="14">
        <f t="shared" si="6"/>
        <v>13.004484304932733</v>
      </c>
      <c r="AB10" s="20">
        <f>SUM(Q46:Q52)+SUM(R46:R52)</f>
        <v>37</v>
      </c>
      <c r="AC10" s="20">
        <f>100*SUM(Q46:Q52)/AB10</f>
        <v>89.1891891891892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8"/>
        <v>2</v>
      </c>
      <c r="N11" s="14">
        <f t="shared" si="2"/>
        <v>0</v>
      </c>
      <c r="O11" s="20">
        <f t="shared" si="9"/>
        <v>1.1031390134529149</v>
      </c>
      <c r="P11" s="14">
        <f t="shared" si="3"/>
        <v>1.3452914798206281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94.44444444444444</v>
      </c>
      <c r="W11" s="13"/>
      <c r="Y11" s="25" t="s">
        <v>48</v>
      </c>
      <c r="Z11" s="20">
        <f>SUM(N53:N59)</f>
        <v>9.928251121076233</v>
      </c>
      <c r="AA11" s="14">
        <f t="shared" si="6"/>
        <v>12.10762331838565</v>
      </c>
      <c r="AB11" s="20">
        <f>SUM(Q53:Q59)+SUM(R53:R59)</f>
        <v>27</v>
      </c>
      <c r="AC11" s="20">
        <f>100*SUM(Q53:Q59)/AB11</f>
        <v>100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8"/>
        <v>2</v>
      </c>
      <c r="N12" s="14">
        <f t="shared" si="2"/>
        <v>0</v>
      </c>
      <c r="O12" s="20">
        <f t="shared" si="9"/>
        <v>1.1031390134529149</v>
      </c>
      <c r="P12" s="14">
        <f t="shared" si="3"/>
        <v>1.3452914798206281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76.66666666666667</v>
      </c>
      <c r="W12" s="13"/>
      <c r="X12" s="25" t="s">
        <v>50</v>
      </c>
      <c r="Z12" s="20">
        <f>SUM(N60:N66)</f>
        <v>3.6771300448430497</v>
      </c>
      <c r="AA12" s="14">
        <f t="shared" si="6"/>
        <v>4.4843049327354265</v>
      </c>
      <c r="AB12" s="20">
        <f>SUM(Q60:Q66)+SUM(R60:R66)</f>
        <v>12</v>
      </c>
      <c r="AC12" s="20">
        <f>100*SUM(Q60:Q66)/AB12</f>
        <v>91.66666666666667</v>
      </c>
    </row>
    <row r="13" spans="1:29" ht="15">
      <c r="A13" s="22">
        <v>32581</v>
      </c>
      <c r="B13" s="2"/>
      <c r="C13" s="2"/>
      <c r="D13" s="2"/>
      <c r="E13" s="2"/>
      <c r="F13" s="2"/>
      <c r="G13" s="2">
        <v>1</v>
      </c>
      <c r="H13" s="2"/>
      <c r="I13" s="2"/>
      <c r="J13" s="18">
        <f t="shared" si="0"/>
        <v>0</v>
      </c>
      <c r="K13" s="18">
        <f t="shared" si="1"/>
        <v>1</v>
      </c>
      <c r="L13" s="18">
        <f t="shared" si="7"/>
        <v>1</v>
      </c>
      <c r="M13" s="18">
        <f t="shared" si="8"/>
        <v>3</v>
      </c>
      <c r="N13" s="14">
        <f t="shared" si="2"/>
        <v>0.36771300448430494</v>
      </c>
      <c r="O13" s="20">
        <f t="shared" si="9"/>
        <v>1.4708520179372198</v>
      </c>
      <c r="P13" s="14">
        <f t="shared" si="3"/>
        <v>1.7937219730941707</v>
      </c>
      <c r="Q13" s="18">
        <f t="shared" si="4"/>
        <v>1</v>
      </c>
      <c r="R13" s="18">
        <f t="shared" si="5"/>
        <v>0</v>
      </c>
      <c r="W13" s="13"/>
      <c r="Y13" s="25" t="s">
        <v>51</v>
      </c>
      <c r="Z13" s="20">
        <f>SUM(N67:N73)</f>
        <v>2.9417040358744395</v>
      </c>
      <c r="AA13" s="14">
        <f t="shared" si="6"/>
        <v>3.587443946188341</v>
      </c>
      <c r="AB13" s="20">
        <f>SUM(Q67:Q73)+SUM(R67:R73)</f>
        <v>12</v>
      </c>
      <c r="AC13" s="20">
        <f>100*SUM(Q67:Q73)/AB13</f>
        <v>83.33333333333333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8"/>
        <v>3</v>
      </c>
      <c r="N14" s="14">
        <f t="shared" si="2"/>
        <v>0</v>
      </c>
      <c r="O14" s="20">
        <f t="shared" si="9"/>
        <v>1.4708520179372198</v>
      </c>
      <c r="P14" s="14">
        <f t="shared" si="3"/>
        <v>1.7937219730941707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1.1031390134529149</v>
      </c>
      <c r="AA14" s="14">
        <f t="shared" si="6"/>
        <v>1.345291479820628</v>
      </c>
      <c r="AB14" s="20">
        <f>SUM(Q74:Q80)+SUM(R74:R80)</f>
        <v>3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8"/>
        <v>3</v>
      </c>
      <c r="N15" s="14">
        <f t="shared" si="2"/>
        <v>0</v>
      </c>
      <c r="O15" s="20">
        <f t="shared" si="9"/>
        <v>1.4708520179372198</v>
      </c>
      <c r="P15" s="14">
        <f t="shared" si="3"/>
        <v>1.7937219730941707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0.36771300448430494</v>
      </c>
      <c r="AA15" s="14">
        <f t="shared" si="6"/>
        <v>0.4484304932735426</v>
      </c>
      <c r="AB15" s="20">
        <f>SUM(Q81:Q87)+SUM(R81:R87)</f>
        <v>1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>
        <v>1</v>
      </c>
      <c r="E16" s="2"/>
      <c r="F16" s="2"/>
      <c r="G16" s="2"/>
      <c r="H16" s="2"/>
      <c r="I16" s="2"/>
      <c r="J16" s="18">
        <f t="shared" si="0"/>
        <v>-1</v>
      </c>
      <c r="K16" s="18">
        <f t="shared" si="1"/>
        <v>0</v>
      </c>
      <c r="L16" s="18">
        <f t="shared" si="7"/>
        <v>0</v>
      </c>
      <c r="M16" s="18">
        <f t="shared" si="8"/>
        <v>3</v>
      </c>
      <c r="N16" s="14">
        <f t="shared" si="2"/>
        <v>-0.36771300448430494</v>
      </c>
      <c r="O16" s="20">
        <f t="shared" si="9"/>
        <v>1.1031390134529149</v>
      </c>
      <c r="P16" s="14">
        <f t="shared" si="3"/>
        <v>1.3452914798206281</v>
      </c>
      <c r="Q16" s="18">
        <f t="shared" si="4"/>
        <v>0</v>
      </c>
      <c r="R16" s="18">
        <f t="shared" si="5"/>
        <v>1</v>
      </c>
      <c r="X16" s="25" t="s">
        <v>54</v>
      </c>
      <c r="Z16" s="20">
        <f>SUM(N88:N94)</f>
        <v>0.36771300448430494</v>
      </c>
      <c r="AA16" s="14">
        <f t="shared" si="6"/>
        <v>0.4484304932735426</v>
      </c>
      <c r="AB16" s="20">
        <f>SUM(Q88:Q94)+SUM(R88:R94)</f>
        <v>1</v>
      </c>
      <c r="AC16" s="20">
        <f>100*SUM(Q88:Q94)/AB16</f>
        <v>100</v>
      </c>
    </row>
    <row r="17" spans="1:29" ht="15">
      <c r="A17" s="22">
        <v>32585</v>
      </c>
      <c r="B17" s="4"/>
      <c r="C17" s="4">
        <v>3</v>
      </c>
      <c r="D17" s="4"/>
      <c r="E17" s="4"/>
      <c r="F17" s="4"/>
      <c r="G17" s="4">
        <v>2</v>
      </c>
      <c r="H17" s="2"/>
      <c r="I17" s="2"/>
      <c r="J17" s="18">
        <f t="shared" si="0"/>
        <v>3</v>
      </c>
      <c r="K17" s="18">
        <f t="shared" si="1"/>
        <v>2</v>
      </c>
      <c r="L17" s="18">
        <f t="shared" si="7"/>
        <v>3</v>
      </c>
      <c r="M17" s="18">
        <f t="shared" si="8"/>
        <v>5</v>
      </c>
      <c r="N17" s="14">
        <f t="shared" si="2"/>
        <v>1.8385650224215246</v>
      </c>
      <c r="O17" s="20">
        <f t="shared" si="9"/>
        <v>2.9417040358744395</v>
      </c>
      <c r="P17" s="14">
        <f t="shared" si="3"/>
        <v>3.5874439461883414</v>
      </c>
      <c r="Q17" s="18">
        <f t="shared" si="4"/>
        <v>5</v>
      </c>
      <c r="R17" s="18">
        <f t="shared" si="5"/>
        <v>0</v>
      </c>
      <c r="T17" s="17"/>
      <c r="X17" s="13"/>
      <c r="Y17" s="17" t="s">
        <v>55</v>
      </c>
      <c r="Z17" s="18">
        <f>SUM(Z4:Z16)</f>
        <v>82</v>
      </c>
      <c r="AA17" s="18">
        <f>SUM(AA4:AA16)</f>
        <v>100.00000000000001</v>
      </c>
      <c r="AB17" s="18">
        <f>SUM(AB4:AB16)</f>
        <v>257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8"/>
        <v>5</v>
      </c>
      <c r="N18" s="14">
        <f t="shared" si="2"/>
        <v>0</v>
      </c>
      <c r="O18" s="20">
        <f t="shared" si="9"/>
        <v>2.9417040358744395</v>
      </c>
      <c r="P18" s="14">
        <f t="shared" si="3"/>
        <v>3.5874439461883414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3</v>
      </c>
      <c r="M19" s="18">
        <f t="shared" si="8"/>
        <v>5</v>
      </c>
      <c r="N19" s="14">
        <f t="shared" si="2"/>
        <v>0</v>
      </c>
      <c r="O19" s="20">
        <f t="shared" si="9"/>
        <v>2.9417040358744395</v>
      </c>
      <c r="P19" s="14">
        <f t="shared" si="3"/>
        <v>3.5874439461883414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>
        <v>3</v>
      </c>
      <c r="D20" s="2"/>
      <c r="E20" s="2"/>
      <c r="F20" s="2"/>
      <c r="G20" s="4">
        <v>7</v>
      </c>
      <c r="H20" s="2"/>
      <c r="I20" s="2"/>
      <c r="J20" s="18">
        <f t="shared" si="0"/>
        <v>3</v>
      </c>
      <c r="K20" s="18">
        <f t="shared" si="1"/>
        <v>7</v>
      </c>
      <c r="L20" s="18">
        <f t="shared" si="7"/>
        <v>6</v>
      </c>
      <c r="M20" s="18">
        <f t="shared" si="8"/>
        <v>12</v>
      </c>
      <c r="N20" s="14">
        <f t="shared" si="2"/>
        <v>3.6771300448430493</v>
      </c>
      <c r="O20" s="20">
        <f t="shared" si="9"/>
        <v>6.618834080717489</v>
      </c>
      <c r="P20" s="14">
        <f t="shared" si="3"/>
        <v>8.071748878923769</v>
      </c>
      <c r="Q20" s="18">
        <f t="shared" si="4"/>
        <v>10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6</v>
      </c>
      <c r="M21" s="18">
        <f t="shared" si="8"/>
        <v>12</v>
      </c>
      <c r="N21" s="14">
        <f t="shared" si="2"/>
        <v>0</v>
      </c>
      <c r="O21" s="20">
        <f t="shared" si="9"/>
        <v>6.618834080717489</v>
      </c>
      <c r="P21" s="14">
        <f t="shared" si="3"/>
        <v>8.071748878923769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6</v>
      </c>
      <c r="M22" s="18">
        <f t="shared" si="8"/>
        <v>12</v>
      </c>
      <c r="N22" s="14">
        <f t="shared" si="2"/>
        <v>0</v>
      </c>
      <c r="O22" s="20">
        <f t="shared" si="9"/>
        <v>6.618834080717489</v>
      </c>
      <c r="P22" s="14">
        <f t="shared" si="3"/>
        <v>8.071748878923769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6</v>
      </c>
      <c r="M23" s="18">
        <f t="shared" si="8"/>
        <v>12</v>
      </c>
      <c r="N23" s="14">
        <f t="shared" si="2"/>
        <v>0</v>
      </c>
      <c r="O23" s="20">
        <f t="shared" si="9"/>
        <v>6.618834080717489</v>
      </c>
      <c r="P23" s="14">
        <f t="shared" si="3"/>
        <v>8.071748878923769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>
        <v>1</v>
      </c>
      <c r="C24" s="4">
        <v>4</v>
      </c>
      <c r="D24" s="2"/>
      <c r="E24" s="4"/>
      <c r="F24" s="2"/>
      <c r="G24" s="4">
        <v>11</v>
      </c>
      <c r="H24" s="2"/>
      <c r="I24" s="2"/>
      <c r="J24" s="18">
        <f t="shared" si="0"/>
        <v>5</v>
      </c>
      <c r="K24" s="18">
        <f t="shared" si="1"/>
        <v>11</v>
      </c>
      <c r="L24" s="18">
        <f t="shared" si="7"/>
        <v>11</v>
      </c>
      <c r="M24" s="18">
        <f t="shared" si="8"/>
        <v>23</v>
      </c>
      <c r="N24" s="14">
        <f t="shared" si="2"/>
        <v>5.883408071748879</v>
      </c>
      <c r="O24" s="20">
        <f t="shared" si="9"/>
        <v>12.50224215246637</v>
      </c>
      <c r="P24" s="14">
        <f t="shared" si="3"/>
        <v>15.246636771300453</v>
      </c>
      <c r="Q24" s="18">
        <f t="shared" si="4"/>
        <v>16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t="shared" si="7"/>
        <v>11</v>
      </c>
      <c r="M25" s="18">
        <f t="shared" si="8"/>
        <v>23</v>
      </c>
      <c r="N25" s="14">
        <f t="shared" si="2"/>
        <v>0</v>
      </c>
      <c r="O25" s="20">
        <f t="shared" si="9"/>
        <v>12.50224215246637</v>
      </c>
      <c r="P25" s="14">
        <f t="shared" si="3"/>
        <v>15.246636771300453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>
        <v>1</v>
      </c>
      <c r="F26" s="4"/>
      <c r="G26" s="4">
        <v>5</v>
      </c>
      <c r="H26" s="2"/>
      <c r="I26" s="2"/>
      <c r="J26" s="18">
        <f t="shared" si="0"/>
        <v>-1</v>
      </c>
      <c r="K26" s="18">
        <f t="shared" si="1"/>
        <v>5</v>
      </c>
      <c r="L26" s="18">
        <f t="shared" si="7"/>
        <v>10</v>
      </c>
      <c r="M26" s="18">
        <f t="shared" si="8"/>
        <v>28</v>
      </c>
      <c r="N26" s="14">
        <f t="shared" si="2"/>
        <v>1.4708520179372198</v>
      </c>
      <c r="O26" s="20">
        <f t="shared" si="9"/>
        <v>13.97309417040359</v>
      </c>
      <c r="P26" s="14">
        <f t="shared" si="3"/>
        <v>17.040358744394624</v>
      </c>
      <c r="Q26" s="18">
        <f t="shared" si="4"/>
        <v>5</v>
      </c>
      <c r="R26" s="18">
        <f t="shared" si="5"/>
        <v>1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7"/>
        <v>10</v>
      </c>
      <c r="M27" s="18">
        <f t="shared" si="8"/>
        <v>28</v>
      </c>
      <c r="N27" s="14">
        <f t="shared" si="2"/>
        <v>0</v>
      </c>
      <c r="O27" s="20">
        <f t="shared" si="9"/>
        <v>13.97309417040359</v>
      </c>
      <c r="P27" s="14">
        <f t="shared" si="3"/>
        <v>17.040358744394624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7"/>
        <v>10</v>
      </c>
      <c r="M28" s="18">
        <f t="shared" si="8"/>
        <v>28</v>
      </c>
      <c r="N28" s="14">
        <f t="shared" si="2"/>
        <v>0</v>
      </c>
      <c r="O28" s="20">
        <f t="shared" si="9"/>
        <v>13.97309417040359</v>
      </c>
      <c r="P28" s="14">
        <f t="shared" si="3"/>
        <v>17.040358744394624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>
        <v>4</v>
      </c>
      <c r="C29" s="2">
        <v>4</v>
      </c>
      <c r="D29" s="2"/>
      <c r="E29" s="2">
        <v>2</v>
      </c>
      <c r="F29" s="2"/>
      <c r="G29" s="2">
        <v>17</v>
      </c>
      <c r="H29" s="2"/>
      <c r="I29" s="2"/>
      <c r="J29" s="18">
        <f t="shared" si="0"/>
        <v>6</v>
      </c>
      <c r="K29" s="18">
        <f t="shared" si="1"/>
        <v>17</v>
      </c>
      <c r="L29" s="18">
        <f t="shared" si="7"/>
        <v>16</v>
      </c>
      <c r="M29" s="18">
        <f t="shared" si="8"/>
        <v>45</v>
      </c>
      <c r="N29" s="14">
        <f t="shared" si="2"/>
        <v>8.457399103139014</v>
      </c>
      <c r="O29" s="20">
        <f t="shared" si="9"/>
        <v>22.430493273542602</v>
      </c>
      <c r="P29" s="14">
        <f t="shared" si="3"/>
        <v>27.354260089686104</v>
      </c>
      <c r="Q29" s="18">
        <f t="shared" si="4"/>
        <v>25</v>
      </c>
      <c r="R29" s="18">
        <f t="shared" si="5"/>
        <v>2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7"/>
        <v>16</v>
      </c>
      <c r="M30" s="18">
        <f t="shared" si="8"/>
        <v>45</v>
      </c>
      <c r="N30" s="14">
        <f t="shared" si="2"/>
        <v>0</v>
      </c>
      <c r="O30" s="20">
        <f t="shared" si="9"/>
        <v>22.430493273542602</v>
      </c>
      <c r="P30" s="14">
        <f t="shared" si="3"/>
        <v>27.354260089686104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>
        <v>1</v>
      </c>
      <c r="C31" s="4"/>
      <c r="D31" s="4"/>
      <c r="E31" s="2">
        <v>1</v>
      </c>
      <c r="F31" s="4"/>
      <c r="G31" s="4">
        <v>4</v>
      </c>
      <c r="H31" s="2"/>
      <c r="I31" s="4"/>
      <c r="J31" s="18">
        <f t="shared" si="0"/>
        <v>0</v>
      </c>
      <c r="K31" s="18">
        <f t="shared" si="1"/>
        <v>4</v>
      </c>
      <c r="L31" s="18">
        <f t="shared" si="7"/>
        <v>16</v>
      </c>
      <c r="M31" s="18">
        <f t="shared" si="8"/>
        <v>49</v>
      </c>
      <c r="N31" s="14">
        <f t="shared" si="2"/>
        <v>1.4708520179372198</v>
      </c>
      <c r="O31" s="20">
        <f t="shared" si="9"/>
        <v>23.90134529147982</v>
      </c>
      <c r="P31" s="14">
        <f t="shared" si="3"/>
        <v>29.147982062780272</v>
      </c>
      <c r="Q31" s="18">
        <f t="shared" si="4"/>
        <v>5</v>
      </c>
      <c r="R31" s="18">
        <f t="shared" si="5"/>
        <v>1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7"/>
        <v>16</v>
      </c>
      <c r="M32" s="18">
        <f t="shared" si="8"/>
        <v>49</v>
      </c>
      <c r="N32" s="14">
        <f t="shared" si="2"/>
        <v>0</v>
      </c>
      <c r="O32" s="20">
        <f t="shared" si="9"/>
        <v>23.90134529147982</v>
      </c>
      <c r="P32" s="14">
        <f t="shared" si="3"/>
        <v>29.147982062780272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7"/>
        <v>16</v>
      </c>
      <c r="M33" s="18">
        <f t="shared" si="8"/>
        <v>49</v>
      </c>
      <c r="N33" s="14">
        <f t="shared" si="2"/>
        <v>0</v>
      </c>
      <c r="O33" s="20">
        <f t="shared" si="9"/>
        <v>23.90134529147982</v>
      </c>
      <c r="P33" s="14">
        <f t="shared" si="3"/>
        <v>29.147982062780272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>
        <v>2</v>
      </c>
      <c r="C34" s="4">
        <v>3</v>
      </c>
      <c r="D34" s="4">
        <v>1</v>
      </c>
      <c r="E34" s="4"/>
      <c r="F34" s="2"/>
      <c r="G34" s="4">
        <v>1</v>
      </c>
      <c r="H34" s="2"/>
      <c r="I34" s="2"/>
      <c r="J34" s="18">
        <f t="shared" si="0"/>
        <v>4</v>
      </c>
      <c r="K34" s="18">
        <f t="shared" si="1"/>
        <v>1</v>
      </c>
      <c r="L34" s="18">
        <f t="shared" si="7"/>
        <v>20</v>
      </c>
      <c r="M34" s="18">
        <f t="shared" si="8"/>
        <v>50</v>
      </c>
      <c r="N34" s="14">
        <f t="shared" si="2"/>
        <v>1.8385650224215246</v>
      </c>
      <c r="O34" s="20">
        <f t="shared" si="9"/>
        <v>25.739910313901344</v>
      </c>
      <c r="P34" s="14">
        <f t="shared" si="3"/>
        <v>31.39013452914799</v>
      </c>
      <c r="Q34" s="18">
        <f t="shared" si="4"/>
        <v>6</v>
      </c>
      <c r="R34" s="18">
        <f t="shared" si="5"/>
        <v>1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7"/>
        <v>20</v>
      </c>
      <c r="M35" s="18">
        <f t="shared" si="8"/>
        <v>50</v>
      </c>
      <c r="N35" s="14">
        <f t="shared" si="2"/>
        <v>0</v>
      </c>
      <c r="O35" s="20">
        <f t="shared" si="9"/>
        <v>25.739910313901344</v>
      </c>
      <c r="P35" s="14">
        <f t="shared" si="3"/>
        <v>31.39013452914799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20</v>
      </c>
      <c r="M36" s="18">
        <f t="shared" si="8"/>
        <v>50</v>
      </c>
      <c r="N36" s="14">
        <f aca="true" t="shared" si="12" ref="N36:N67">(+J36+K36)*($J$96/($J$96+$K$96))</f>
        <v>0</v>
      </c>
      <c r="O36" s="20">
        <f t="shared" si="9"/>
        <v>25.739910313901344</v>
      </c>
      <c r="P36" s="14">
        <f aca="true" t="shared" si="13" ref="P36:P67">O36*100/$N$96</f>
        <v>31.39013452914799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>
        <v>6</v>
      </c>
      <c r="C37" s="2">
        <v>6</v>
      </c>
      <c r="D37" s="2"/>
      <c r="E37" s="2"/>
      <c r="F37" s="2">
        <v>1</v>
      </c>
      <c r="G37" s="2">
        <v>16</v>
      </c>
      <c r="H37" s="2"/>
      <c r="I37" s="2"/>
      <c r="J37" s="18">
        <f t="shared" si="10"/>
        <v>12</v>
      </c>
      <c r="K37" s="18">
        <f t="shared" si="11"/>
        <v>17</v>
      </c>
      <c r="L37" s="18">
        <f aca="true" t="shared" si="16" ref="L37:L68">L36+J37</f>
        <v>32</v>
      </c>
      <c r="M37" s="18">
        <f aca="true" t="shared" si="17" ref="M37:M68">M36+K37</f>
        <v>67</v>
      </c>
      <c r="N37" s="14">
        <f t="shared" si="12"/>
        <v>10.663677130044844</v>
      </c>
      <c r="O37" s="20">
        <f aca="true" t="shared" si="18" ref="O37:O68">O36+N37</f>
        <v>36.403587443946186</v>
      </c>
      <c r="P37" s="14">
        <f t="shared" si="13"/>
        <v>44.394618834080724</v>
      </c>
      <c r="Q37" s="18">
        <f t="shared" si="14"/>
        <v>29</v>
      </c>
      <c r="R37" s="18">
        <f t="shared" si="15"/>
        <v>0</v>
      </c>
    </row>
    <row r="38" spans="1:18" ht="15">
      <c r="A38" s="22">
        <v>32606</v>
      </c>
      <c r="B38" s="4">
        <v>6</v>
      </c>
      <c r="C38" s="4"/>
      <c r="D38" s="2">
        <v>1</v>
      </c>
      <c r="E38" s="2"/>
      <c r="F38" s="2"/>
      <c r="G38" s="4">
        <v>5</v>
      </c>
      <c r="H38" s="2"/>
      <c r="I38" s="2"/>
      <c r="J38" s="18">
        <f t="shared" si="10"/>
        <v>5</v>
      </c>
      <c r="K38" s="18">
        <f t="shared" si="11"/>
        <v>5</v>
      </c>
      <c r="L38" s="18">
        <f t="shared" si="16"/>
        <v>37</v>
      </c>
      <c r="M38" s="18">
        <f t="shared" si="17"/>
        <v>72</v>
      </c>
      <c r="N38" s="14">
        <f t="shared" si="12"/>
        <v>3.6771300448430493</v>
      </c>
      <c r="O38" s="20">
        <f t="shared" si="18"/>
        <v>40.08071748878923</v>
      </c>
      <c r="P38" s="14">
        <f t="shared" si="13"/>
        <v>48.87892376681614</v>
      </c>
      <c r="Q38" s="18">
        <f t="shared" si="14"/>
        <v>11</v>
      </c>
      <c r="R38" s="18">
        <f t="shared" si="15"/>
        <v>1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16"/>
        <v>37</v>
      </c>
      <c r="M39" s="18">
        <f t="shared" si="17"/>
        <v>72</v>
      </c>
      <c r="N39" s="14">
        <f t="shared" si="12"/>
        <v>0</v>
      </c>
      <c r="O39" s="20">
        <f t="shared" si="18"/>
        <v>40.08071748878923</v>
      </c>
      <c r="P39" s="14">
        <f t="shared" si="13"/>
        <v>48.87892376681614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16"/>
        <v>37</v>
      </c>
      <c r="M40" s="18">
        <f t="shared" si="17"/>
        <v>72</v>
      </c>
      <c r="N40" s="14">
        <f t="shared" si="12"/>
        <v>0</v>
      </c>
      <c r="O40" s="20">
        <f t="shared" si="18"/>
        <v>40.08071748878923</v>
      </c>
      <c r="P40" s="14">
        <f t="shared" si="13"/>
        <v>48.87892376681614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>
        <v>1</v>
      </c>
      <c r="C41" s="4">
        <v>4</v>
      </c>
      <c r="D41" s="4"/>
      <c r="E41" s="3"/>
      <c r="F41" s="2">
        <v>2</v>
      </c>
      <c r="G41" s="4">
        <v>9</v>
      </c>
      <c r="H41" s="2">
        <v>1</v>
      </c>
      <c r="I41" s="2"/>
      <c r="J41" s="18">
        <f t="shared" si="10"/>
        <v>5</v>
      </c>
      <c r="K41" s="18">
        <f t="shared" si="11"/>
        <v>10</v>
      </c>
      <c r="L41" s="18">
        <f t="shared" si="16"/>
        <v>42</v>
      </c>
      <c r="M41" s="18">
        <f t="shared" si="17"/>
        <v>82</v>
      </c>
      <c r="N41" s="14">
        <f t="shared" si="12"/>
        <v>5.515695067264574</v>
      </c>
      <c r="O41" s="20">
        <f t="shared" si="18"/>
        <v>45.59641255605381</v>
      </c>
      <c r="P41" s="14">
        <f t="shared" si="13"/>
        <v>55.60538116591929</v>
      </c>
      <c r="Q41" s="18">
        <f t="shared" si="14"/>
        <v>16</v>
      </c>
      <c r="R41" s="18">
        <f t="shared" si="15"/>
        <v>1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16"/>
        <v>42</v>
      </c>
      <c r="M42" s="18">
        <f t="shared" si="17"/>
        <v>82</v>
      </c>
      <c r="N42" s="14">
        <f t="shared" si="12"/>
        <v>0</v>
      </c>
      <c r="O42" s="20">
        <f t="shared" si="18"/>
        <v>45.59641255605381</v>
      </c>
      <c r="P42" s="14">
        <f t="shared" si="13"/>
        <v>55.60538116591929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>
        <v>7</v>
      </c>
      <c r="C43" s="2">
        <v>2</v>
      </c>
      <c r="D43" s="2">
        <v>1</v>
      </c>
      <c r="E43" s="2">
        <v>1</v>
      </c>
      <c r="F43" s="2">
        <v>1</v>
      </c>
      <c r="G43" s="2">
        <v>10</v>
      </c>
      <c r="H43" s="2"/>
      <c r="I43" s="2"/>
      <c r="J43" s="18">
        <f t="shared" si="10"/>
        <v>7</v>
      </c>
      <c r="K43" s="18">
        <f t="shared" si="11"/>
        <v>11</v>
      </c>
      <c r="L43" s="18">
        <f t="shared" si="16"/>
        <v>49</v>
      </c>
      <c r="M43" s="18">
        <f t="shared" si="17"/>
        <v>93</v>
      </c>
      <c r="N43" s="14">
        <f t="shared" si="12"/>
        <v>6.618834080717489</v>
      </c>
      <c r="O43" s="20">
        <f t="shared" si="18"/>
        <v>52.2152466367713</v>
      </c>
      <c r="P43" s="14">
        <f t="shared" si="13"/>
        <v>63.67713004484306</v>
      </c>
      <c r="Q43" s="18">
        <f t="shared" si="14"/>
        <v>20</v>
      </c>
      <c r="R43" s="18">
        <f t="shared" si="15"/>
        <v>2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16"/>
        <v>49</v>
      </c>
      <c r="M44" s="18">
        <f t="shared" si="17"/>
        <v>93</v>
      </c>
      <c r="N44" s="14">
        <f t="shared" si="12"/>
        <v>0</v>
      </c>
      <c r="O44" s="20">
        <f t="shared" si="18"/>
        <v>52.2152466367713</v>
      </c>
      <c r="P44" s="14">
        <f t="shared" si="13"/>
        <v>63.67713004484306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/>
      <c r="C45" s="4"/>
      <c r="D45" s="2"/>
      <c r="E45" s="2"/>
      <c r="F45" s="2"/>
      <c r="G45" s="4">
        <v>2</v>
      </c>
      <c r="H45" s="2"/>
      <c r="I45" s="2"/>
      <c r="J45" s="18">
        <f t="shared" si="10"/>
        <v>0</v>
      </c>
      <c r="K45" s="18">
        <f t="shared" si="11"/>
        <v>2</v>
      </c>
      <c r="L45" s="18">
        <f t="shared" si="16"/>
        <v>49</v>
      </c>
      <c r="M45" s="18">
        <f t="shared" si="17"/>
        <v>95</v>
      </c>
      <c r="N45" s="14">
        <f t="shared" si="12"/>
        <v>0.7354260089686099</v>
      </c>
      <c r="O45" s="20">
        <f t="shared" si="18"/>
        <v>52.95067264573991</v>
      </c>
      <c r="P45" s="14">
        <f t="shared" si="13"/>
        <v>64.57399103139014</v>
      </c>
      <c r="Q45" s="18">
        <f t="shared" si="14"/>
        <v>2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6"/>
        <v>49</v>
      </c>
      <c r="M46" s="18">
        <f t="shared" si="17"/>
        <v>95</v>
      </c>
      <c r="N46" s="14">
        <f t="shared" si="12"/>
        <v>0</v>
      </c>
      <c r="O46" s="20">
        <f t="shared" si="18"/>
        <v>52.95067264573991</v>
      </c>
      <c r="P46" s="14">
        <f t="shared" si="13"/>
        <v>64.57399103139014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>
        <v>4</v>
      </c>
      <c r="C47" s="2">
        <v>3</v>
      </c>
      <c r="D47" s="2">
        <v>1</v>
      </c>
      <c r="E47" s="2"/>
      <c r="F47" s="2">
        <v>1</v>
      </c>
      <c r="G47" s="2">
        <v>2</v>
      </c>
      <c r="H47" s="2">
        <v>1</v>
      </c>
      <c r="I47" s="2"/>
      <c r="J47" s="18">
        <f t="shared" si="10"/>
        <v>6</v>
      </c>
      <c r="K47" s="18">
        <f t="shared" si="11"/>
        <v>2</v>
      </c>
      <c r="L47" s="18">
        <f t="shared" si="16"/>
        <v>55</v>
      </c>
      <c r="M47" s="18">
        <f t="shared" si="17"/>
        <v>97</v>
      </c>
      <c r="N47" s="14">
        <f t="shared" si="12"/>
        <v>2.9417040358744395</v>
      </c>
      <c r="O47" s="20">
        <f t="shared" si="18"/>
        <v>55.892376681614344</v>
      </c>
      <c r="P47" s="14">
        <f t="shared" si="13"/>
        <v>68.16143497757848</v>
      </c>
      <c r="Q47" s="18">
        <f t="shared" si="14"/>
        <v>10</v>
      </c>
      <c r="R47" s="18">
        <f t="shared" si="15"/>
        <v>2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6"/>
        <v>55</v>
      </c>
      <c r="M48" s="18">
        <f t="shared" si="17"/>
        <v>97</v>
      </c>
      <c r="N48" s="14">
        <f t="shared" si="12"/>
        <v>0</v>
      </c>
      <c r="O48" s="20">
        <f t="shared" si="18"/>
        <v>55.892376681614344</v>
      </c>
      <c r="P48" s="14">
        <f t="shared" si="13"/>
        <v>68.16143497757848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>
        <v>6</v>
      </c>
      <c r="C49" s="2">
        <v>3</v>
      </c>
      <c r="D49" s="2"/>
      <c r="E49" s="2">
        <v>1</v>
      </c>
      <c r="F49" s="2"/>
      <c r="G49" s="2">
        <v>5</v>
      </c>
      <c r="H49" s="2"/>
      <c r="I49" s="2"/>
      <c r="J49" s="18">
        <f t="shared" si="10"/>
        <v>8</v>
      </c>
      <c r="K49" s="18">
        <f t="shared" si="11"/>
        <v>5</v>
      </c>
      <c r="L49" s="18">
        <f t="shared" si="16"/>
        <v>63</v>
      </c>
      <c r="M49" s="18">
        <f t="shared" si="17"/>
        <v>102</v>
      </c>
      <c r="N49" s="14">
        <f t="shared" si="12"/>
        <v>4.780269058295964</v>
      </c>
      <c r="O49" s="20">
        <f t="shared" si="18"/>
        <v>60.67264573991031</v>
      </c>
      <c r="P49" s="14">
        <f t="shared" si="13"/>
        <v>73.99103139013454</v>
      </c>
      <c r="Q49" s="18">
        <f t="shared" si="14"/>
        <v>14</v>
      </c>
      <c r="R49" s="18">
        <f t="shared" si="15"/>
        <v>1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6"/>
        <v>63</v>
      </c>
      <c r="M50" s="18">
        <f t="shared" si="17"/>
        <v>102</v>
      </c>
      <c r="N50" s="14">
        <f t="shared" si="12"/>
        <v>0</v>
      </c>
      <c r="O50" s="20">
        <f t="shared" si="18"/>
        <v>60.67264573991031</v>
      </c>
      <c r="P50" s="14">
        <f t="shared" si="13"/>
        <v>73.99103139013454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6"/>
        <v>63</v>
      </c>
      <c r="M51" s="18">
        <f t="shared" si="17"/>
        <v>102</v>
      </c>
      <c r="N51" s="14">
        <f t="shared" si="12"/>
        <v>0</v>
      </c>
      <c r="O51" s="20">
        <f t="shared" si="18"/>
        <v>60.67264573991031</v>
      </c>
      <c r="P51" s="14">
        <f t="shared" si="13"/>
        <v>73.99103139013454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>
        <v>1</v>
      </c>
      <c r="C52" s="4">
        <v>1</v>
      </c>
      <c r="D52" s="2"/>
      <c r="E52" s="2"/>
      <c r="F52" s="2">
        <v>1</v>
      </c>
      <c r="G52" s="4">
        <v>6</v>
      </c>
      <c r="H52" s="2"/>
      <c r="I52" s="2">
        <v>1</v>
      </c>
      <c r="J52" s="18">
        <f t="shared" si="10"/>
        <v>2</v>
      </c>
      <c r="K52" s="18">
        <f t="shared" si="11"/>
        <v>6</v>
      </c>
      <c r="L52" s="18">
        <f t="shared" si="16"/>
        <v>65</v>
      </c>
      <c r="M52" s="18">
        <f t="shared" si="17"/>
        <v>108</v>
      </c>
      <c r="N52" s="14">
        <f t="shared" si="12"/>
        <v>2.9417040358744395</v>
      </c>
      <c r="O52" s="20">
        <f t="shared" si="18"/>
        <v>63.614349775784746</v>
      </c>
      <c r="P52" s="14">
        <f t="shared" si="13"/>
        <v>77.57847533632288</v>
      </c>
      <c r="Q52" s="18">
        <f t="shared" si="14"/>
        <v>9</v>
      </c>
      <c r="R52" s="18">
        <f t="shared" si="15"/>
        <v>1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6"/>
        <v>65</v>
      </c>
      <c r="M53" s="18">
        <f t="shared" si="17"/>
        <v>108</v>
      </c>
      <c r="N53" s="14">
        <f t="shared" si="12"/>
        <v>0</v>
      </c>
      <c r="O53" s="20">
        <f t="shared" si="18"/>
        <v>63.614349775784746</v>
      </c>
      <c r="P53" s="14">
        <f t="shared" si="13"/>
        <v>77.57847533632288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6"/>
        <v>65</v>
      </c>
      <c r="M54" s="18">
        <f t="shared" si="17"/>
        <v>108</v>
      </c>
      <c r="N54" s="14">
        <f t="shared" si="12"/>
        <v>0</v>
      </c>
      <c r="O54" s="20">
        <f t="shared" si="18"/>
        <v>63.614349775784746</v>
      </c>
      <c r="P54" s="14">
        <f t="shared" si="13"/>
        <v>77.57847533632288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>
        <v>2</v>
      </c>
      <c r="D55" s="4"/>
      <c r="E55" s="4"/>
      <c r="F55" s="4"/>
      <c r="G55" s="4">
        <v>8</v>
      </c>
      <c r="H55" s="4"/>
      <c r="I55" s="2"/>
      <c r="J55" s="18">
        <f t="shared" si="10"/>
        <v>2</v>
      </c>
      <c r="K55" s="18">
        <f t="shared" si="11"/>
        <v>8</v>
      </c>
      <c r="L55" s="18">
        <f t="shared" si="16"/>
        <v>67</v>
      </c>
      <c r="M55" s="18">
        <f t="shared" si="17"/>
        <v>116</v>
      </c>
      <c r="N55" s="14">
        <f t="shared" si="12"/>
        <v>3.6771300448430493</v>
      </c>
      <c r="O55" s="20">
        <f t="shared" si="18"/>
        <v>67.2914798206278</v>
      </c>
      <c r="P55" s="14">
        <f t="shared" si="13"/>
        <v>82.06278026905831</v>
      </c>
      <c r="Q55" s="18">
        <f t="shared" si="14"/>
        <v>10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6"/>
        <v>67</v>
      </c>
      <c r="M56" s="18">
        <f t="shared" si="17"/>
        <v>116</v>
      </c>
      <c r="N56" s="14">
        <f t="shared" si="12"/>
        <v>0</v>
      </c>
      <c r="O56" s="20">
        <f t="shared" si="18"/>
        <v>67.2914798206278</v>
      </c>
      <c r="P56" s="14">
        <f t="shared" si="13"/>
        <v>82.06278026905831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>
        <v>1</v>
      </c>
      <c r="C57" s="4"/>
      <c r="D57" s="2"/>
      <c r="E57" s="2"/>
      <c r="F57" s="4">
        <v>1</v>
      </c>
      <c r="G57" s="4">
        <v>6</v>
      </c>
      <c r="H57" s="2"/>
      <c r="I57" s="4"/>
      <c r="J57" s="18">
        <f t="shared" si="10"/>
        <v>1</v>
      </c>
      <c r="K57" s="18">
        <f t="shared" si="11"/>
        <v>7</v>
      </c>
      <c r="L57" s="18">
        <f t="shared" si="16"/>
        <v>68</v>
      </c>
      <c r="M57" s="18">
        <f t="shared" si="17"/>
        <v>123</v>
      </c>
      <c r="N57" s="14">
        <f t="shared" si="12"/>
        <v>2.9417040358744395</v>
      </c>
      <c r="O57" s="20">
        <f t="shared" si="18"/>
        <v>70.23318385650224</v>
      </c>
      <c r="P57" s="14">
        <f t="shared" si="13"/>
        <v>85.65022421524665</v>
      </c>
      <c r="Q57" s="18">
        <f t="shared" si="14"/>
        <v>8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6"/>
        <v>68</v>
      </c>
      <c r="M58" s="18">
        <f t="shared" si="17"/>
        <v>123</v>
      </c>
      <c r="N58" s="14">
        <f t="shared" si="12"/>
        <v>0</v>
      </c>
      <c r="O58" s="20">
        <f t="shared" si="18"/>
        <v>70.23318385650224</v>
      </c>
      <c r="P58" s="14">
        <f t="shared" si="13"/>
        <v>85.65022421524665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>
        <v>3</v>
      </c>
      <c r="C59" s="4">
        <v>2</v>
      </c>
      <c r="D59" s="2"/>
      <c r="E59" s="2"/>
      <c r="F59" s="2"/>
      <c r="G59" s="4">
        <v>4</v>
      </c>
      <c r="H59" s="2"/>
      <c r="I59" s="2"/>
      <c r="J59" s="18">
        <f t="shared" si="10"/>
        <v>5</v>
      </c>
      <c r="K59" s="18">
        <f t="shared" si="11"/>
        <v>4</v>
      </c>
      <c r="L59" s="18">
        <f t="shared" si="16"/>
        <v>73</v>
      </c>
      <c r="M59" s="18">
        <f t="shared" si="17"/>
        <v>127</v>
      </c>
      <c r="N59" s="14">
        <f t="shared" si="12"/>
        <v>3.3094170403587446</v>
      </c>
      <c r="O59" s="20">
        <f t="shared" si="18"/>
        <v>73.54260089686098</v>
      </c>
      <c r="P59" s="14">
        <f t="shared" si="13"/>
        <v>89.68609865470853</v>
      </c>
      <c r="Q59" s="18">
        <f t="shared" si="14"/>
        <v>9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6"/>
        <v>73</v>
      </c>
      <c r="M60" s="18">
        <f t="shared" si="17"/>
        <v>127</v>
      </c>
      <c r="N60" s="14">
        <f t="shared" si="12"/>
        <v>0</v>
      </c>
      <c r="O60" s="20">
        <f t="shared" si="18"/>
        <v>73.54260089686098</v>
      </c>
      <c r="P60" s="14">
        <f t="shared" si="13"/>
        <v>89.68609865470853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6"/>
        <v>73</v>
      </c>
      <c r="M61" s="18">
        <f t="shared" si="17"/>
        <v>127</v>
      </c>
      <c r="N61" s="14">
        <f t="shared" si="12"/>
        <v>0</v>
      </c>
      <c r="O61" s="20">
        <f t="shared" si="18"/>
        <v>73.54260089686098</v>
      </c>
      <c r="P61" s="14">
        <f t="shared" si="13"/>
        <v>89.68609865470853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>
        <v>2</v>
      </c>
      <c r="C62" s="2">
        <v>2</v>
      </c>
      <c r="D62" s="2"/>
      <c r="E62" s="2"/>
      <c r="F62" s="2"/>
      <c r="G62" s="2">
        <v>2</v>
      </c>
      <c r="H62" s="2"/>
      <c r="I62" s="2"/>
      <c r="J62" s="18">
        <f t="shared" si="10"/>
        <v>4</v>
      </c>
      <c r="K62" s="18">
        <f t="shared" si="11"/>
        <v>2</v>
      </c>
      <c r="L62" s="18">
        <f t="shared" si="16"/>
        <v>77</v>
      </c>
      <c r="M62" s="18">
        <f t="shared" si="17"/>
        <v>129</v>
      </c>
      <c r="N62" s="14">
        <f t="shared" si="12"/>
        <v>2.2062780269058297</v>
      </c>
      <c r="O62" s="20">
        <f t="shared" si="18"/>
        <v>75.74887892376681</v>
      </c>
      <c r="P62" s="14">
        <f t="shared" si="13"/>
        <v>92.37668161434978</v>
      </c>
      <c r="Q62" s="18">
        <f t="shared" si="14"/>
        <v>6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6"/>
        <v>77</v>
      </c>
      <c r="M63" s="18">
        <f t="shared" si="17"/>
        <v>129</v>
      </c>
      <c r="N63" s="14">
        <f t="shared" si="12"/>
        <v>0</v>
      </c>
      <c r="O63" s="20">
        <f t="shared" si="18"/>
        <v>75.74887892376681</v>
      </c>
      <c r="P63" s="14">
        <f t="shared" si="13"/>
        <v>92.37668161434978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>
        <v>1</v>
      </c>
      <c r="E64" s="2"/>
      <c r="F64" s="4"/>
      <c r="G64" s="4">
        <v>4</v>
      </c>
      <c r="H64" s="2"/>
      <c r="I64" s="4"/>
      <c r="J64" s="18">
        <f t="shared" si="10"/>
        <v>-1</v>
      </c>
      <c r="K64" s="18">
        <f t="shared" si="11"/>
        <v>4</v>
      </c>
      <c r="L64" s="18">
        <f t="shared" si="16"/>
        <v>76</v>
      </c>
      <c r="M64" s="18">
        <f t="shared" si="17"/>
        <v>133</v>
      </c>
      <c r="N64" s="14">
        <f t="shared" si="12"/>
        <v>1.1031390134529149</v>
      </c>
      <c r="O64" s="20">
        <f t="shared" si="18"/>
        <v>76.85201793721973</v>
      </c>
      <c r="P64" s="14">
        <f t="shared" si="13"/>
        <v>93.72197309417041</v>
      </c>
      <c r="Q64" s="18">
        <f t="shared" si="14"/>
        <v>4</v>
      </c>
      <c r="R64" s="18">
        <f t="shared" si="15"/>
        <v>1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t="shared" si="16"/>
        <v>76</v>
      </c>
      <c r="M65" s="18">
        <f t="shared" si="17"/>
        <v>133</v>
      </c>
      <c r="N65" s="14">
        <f t="shared" si="12"/>
        <v>0</v>
      </c>
      <c r="O65" s="20">
        <f t="shared" si="18"/>
        <v>76.85201793721973</v>
      </c>
      <c r="P65" s="14">
        <f t="shared" si="13"/>
        <v>93.72197309417041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>
        <v>1</v>
      </c>
      <c r="D66" s="2"/>
      <c r="E66" s="3"/>
      <c r="F66" s="4"/>
      <c r="G66" s="4"/>
      <c r="H66" s="2"/>
      <c r="I66" s="2"/>
      <c r="J66" s="18">
        <f t="shared" si="10"/>
        <v>1</v>
      </c>
      <c r="K66" s="18">
        <f t="shared" si="11"/>
        <v>0</v>
      </c>
      <c r="L66" s="18">
        <f t="shared" si="16"/>
        <v>77</v>
      </c>
      <c r="M66" s="18">
        <f t="shared" si="17"/>
        <v>133</v>
      </c>
      <c r="N66" s="14">
        <f t="shared" si="12"/>
        <v>0.36771300448430494</v>
      </c>
      <c r="O66" s="20">
        <f t="shared" si="18"/>
        <v>77.21973094170403</v>
      </c>
      <c r="P66" s="14">
        <f t="shared" si="13"/>
        <v>94.17040358744396</v>
      </c>
      <c r="Q66" s="18">
        <f t="shared" si="14"/>
        <v>1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6"/>
        <v>77</v>
      </c>
      <c r="M67" s="18">
        <f t="shared" si="17"/>
        <v>133</v>
      </c>
      <c r="N67" s="14">
        <f t="shared" si="12"/>
        <v>0</v>
      </c>
      <c r="O67" s="20">
        <f t="shared" si="18"/>
        <v>77.21973094170403</v>
      </c>
      <c r="P67" s="14">
        <f t="shared" si="13"/>
        <v>94.17040358744396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77</v>
      </c>
      <c r="M68" s="18">
        <f t="shared" si="17"/>
        <v>133</v>
      </c>
      <c r="N68" s="14">
        <f aca="true" t="shared" si="21" ref="N68:N94">(+J68+K68)*($J$96/($J$96+$K$96))</f>
        <v>0</v>
      </c>
      <c r="O68" s="20">
        <f t="shared" si="18"/>
        <v>77.21973094170403</v>
      </c>
      <c r="P68" s="14">
        <f aca="true" t="shared" si="22" ref="P68:P94">O68*100/$N$96</f>
        <v>94.17040358744396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3</v>
      </c>
      <c r="C69" s="2"/>
      <c r="D69" s="2"/>
      <c r="E69" s="2">
        <v>1</v>
      </c>
      <c r="F69" s="2">
        <v>1</v>
      </c>
      <c r="G69" s="2">
        <v>2</v>
      </c>
      <c r="H69" s="2"/>
      <c r="I69" s="2"/>
      <c r="J69" s="18">
        <f t="shared" si="19"/>
        <v>2</v>
      </c>
      <c r="K69" s="18">
        <f t="shared" si="20"/>
        <v>3</v>
      </c>
      <c r="L69" s="18">
        <f aca="true" t="shared" si="25" ref="L69:L94">L68+J69</f>
        <v>79</v>
      </c>
      <c r="M69" s="18">
        <f aca="true" t="shared" si="26" ref="M69:M94">M68+K69</f>
        <v>136</v>
      </c>
      <c r="N69" s="14">
        <f t="shared" si="21"/>
        <v>1.8385650224215246</v>
      </c>
      <c r="O69" s="20">
        <f aca="true" t="shared" si="27" ref="O69:O94">O68+N69</f>
        <v>79.05829596412555</v>
      </c>
      <c r="P69" s="14">
        <f t="shared" si="22"/>
        <v>96.41255605381166</v>
      </c>
      <c r="Q69" s="18">
        <f t="shared" si="23"/>
        <v>6</v>
      </c>
      <c r="R69" s="18">
        <f t="shared" si="24"/>
        <v>1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25"/>
        <v>79</v>
      </c>
      <c r="M70" s="18">
        <f t="shared" si="26"/>
        <v>136</v>
      </c>
      <c r="N70" s="14">
        <f t="shared" si="21"/>
        <v>0</v>
      </c>
      <c r="O70" s="20">
        <f t="shared" si="27"/>
        <v>79.05829596412555</v>
      </c>
      <c r="P70" s="14">
        <f t="shared" si="22"/>
        <v>96.41255605381166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25"/>
        <v>79</v>
      </c>
      <c r="M71" s="18">
        <f t="shared" si="26"/>
        <v>136</v>
      </c>
      <c r="N71" s="14">
        <f t="shared" si="21"/>
        <v>0</v>
      </c>
      <c r="O71" s="20">
        <f t="shared" si="27"/>
        <v>79.05829596412555</v>
      </c>
      <c r="P71" s="14">
        <f t="shared" si="22"/>
        <v>96.41255605381166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/>
      <c r="C72" s="2">
        <v>3</v>
      </c>
      <c r="D72" s="2">
        <v>1</v>
      </c>
      <c r="E72" s="2"/>
      <c r="F72" s="2"/>
      <c r="G72" s="2"/>
      <c r="H72" s="2"/>
      <c r="I72" s="2"/>
      <c r="J72" s="18">
        <f t="shared" si="19"/>
        <v>2</v>
      </c>
      <c r="K72" s="18">
        <f t="shared" si="20"/>
        <v>0</v>
      </c>
      <c r="L72" s="18">
        <f t="shared" si="25"/>
        <v>81</v>
      </c>
      <c r="M72" s="18">
        <f t="shared" si="26"/>
        <v>136</v>
      </c>
      <c r="N72" s="14">
        <f t="shared" si="21"/>
        <v>0.7354260089686099</v>
      </c>
      <c r="O72" s="20">
        <f t="shared" si="27"/>
        <v>79.79372197309416</v>
      </c>
      <c r="P72" s="14">
        <f t="shared" si="22"/>
        <v>97.30941704035875</v>
      </c>
      <c r="Q72" s="18">
        <f t="shared" si="23"/>
        <v>3</v>
      </c>
      <c r="R72" s="18">
        <f t="shared" si="24"/>
        <v>1</v>
      </c>
    </row>
    <row r="73" spans="1:18" ht="15">
      <c r="A73" s="22">
        <v>32641</v>
      </c>
      <c r="B73" s="2"/>
      <c r="C73" s="4"/>
      <c r="D73" s="3"/>
      <c r="E73" s="2"/>
      <c r="F73" s="2"/>
      <c r="G73" s="4">
        <v>1</v>
      </c>
      <c r="H73" s="2"/>
      <c r="I73" s="2"/>
      <c r="J73" s="18">
        <f t="shared" si="19"/>
        <v>0</v>
      </c>
      <c r="K73" s="18">
        <f t="shared" si="20"/>
        <v>1</v>
      </c>
      <c r="L73" s="18">
        <f t="shared" si="25"/>
        <v>81</v>
      </c>
      <c r="M73" s="18">
        <f t="shared" si="26"/>
        <v>137</v>
      </c>
      <c r="N73" s="14">
        <f t="shared" si="21"/>
        <v>0.36771300448430494</v>
      </c>
      <c r="O73" s="20">
        <f t="shared" si="27"/>
        <v>80.16143497757847</v>
      </c>
      <c r="P73" s="14">
        <f t="shared" si="22"/>
        <v>97.75784753363229</v>
      </c>
      <c r="Q73" s="18">
        <f t="shared" si="23"/>
        <v>1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25"/>
        <v>81</v>
      </c>
      <c r="M74" s="18">
        <f t="shared" si="26"/>
        <v>137</v>
      </c>
      <c r="N74" s="14">
        <f t="shared" si="21"/>
        <v>0</v>
      </c>
      <c r="O74" s="20">
        <f t="shared" si="27"/>
        <v>80.16143497757847</v>
      </c>
      <c r="P74" s="14">
        <f t="shared" si="22"/>
        <v>97.75784753363229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25"/>
        <v>81</v>
      </c>
      <c r="M75" s="18">
        <f t="shared" si="26"/>
        <v>137</v>
      </c>
      <c r="N75" s="14">
        <f t="shared" si="21"/>
        <v>0</v>
      </c>
      <c r="O75" s="20">
        <f t="shared" si="27"/>
        <v>80.16143497757847</v>
      </c>
      <c r="P75" s="14">
        <f t="shared" si="22"/>
        <v>97.75784753363229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>
        <v>1</v>
      </c>
      <c r="H76" s="2"/>
      <c r="I76" s="2"/>
      <c r="J76" s="18">
        <f t="shared" si="19"/>
        <v>0</v>
      </c>
      <c r="K76" s="18">
        <f t="shared" si="20"/>
        <v>1</v>
      </c>
      <c r="L76" s="18">
        <f t="shared" si="25"/>
        <v>81</v>
      </c>
      <c r="M76" s="18">
        <f t="shared" si="26"/>
        <v>138</v>
      </c>
      <c r="N76" s="14">
        <f t="shared" si="21"/>
        <v>0.36771300448430494</v>
      </c>
      <c r="O76" s="20">
        <f t="shared" si="27"/>
        <v>80.52914798206277</v>
      </c>
      <c r="P76" s="14">
        <f t="shared" si="22"/>
        <v>98.20627802690584</v>
      </c>
      <c r="Q76" s="18">
        <f t="shared" si="23"/>
        <v>1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25"/>
        <v>81</v>
      </c>
      <c r="M77" s="18">
        <f t="shared" si="26"/>
        <v>138</v>
      </c>
      <c r="N77" s="14">
        <f t="shared" si="21"/>
        <v>0</v>
      </c>
      <c r="O77" s="20">
        <f t="shared" si="27"/>
        <v>80.52914798206277</v>
      </c>
      <c r="P77" s="14">
        <f t="shared" si="22"/>
        <v>98.20627802690584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>
        <v>1</v>
      </c>
      <c r="D78" s="2"/>
      <c r="E78" s="2"/>
      <c r="F78" s="2"/>
      <c r="G78" s="2">
        <v>1</v>
      </c>
      <c r="H78" s="2"/>
      <c r="I78" s="2"/>
      <c r="J78" s="18">
        <f t="shared" si="19"/>
        <v>1</v>
      </c>
      <c r="K78" s="18">
        <f t="shared" si="20"/>
        <v>1</v>
      </c>
      <c r="L78" s="18">
        <f t="shared" si="25"/>
        <v>82</v>
      </c>
      <c r="M78" s="18">
        <f t="shared" si="26"/>
        <v>139</v>
      </c>
      <c r="N78" s="14">
        <f t="shared" si="21"/>
        <v>0.7354260089686099</v>
      </c>
      <c r="O78" s="20">
        <f t="shared" si="27"/>
        <v>81.26457399103138</v>
      </c>
      <c r="P78" s="14">
        <f t="shared" si="22"/>
        <v>99.10313901345293</v>
      </c>
      <c r="Q78" s="18">
        <f t="shared" si="23"/>
        <v>2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25"/>
        <v>82</v>
      </c>
      <c r="M79" s="18">
        <f t="shared" si="26"/>
        <v>139</v>
      </c>
      <c r="N79" s="14">
        <f t="shared" si="21"/>
        <v>0</v>
      </c>
      <c r="O79" s="20">
        <f t="shared" si="27"/>
        <v>81.26457399103138</v>
      </c>
      <c r="P79" s="14">
        <f t="shared" si="22"/>
        <v>99.10313901345293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/>
      <c r="H80" s="2"/>
      <c r="I80" s="2"/>
      <c r="J80" s="18">
        <f t="shared" si="19"/>
        <v>0</v>
      </c>
      <c r="K80" s="18">
        <f t="shared" si="20"/>
        <v>0</v>
      </c>
      <c r="L80" s="18">
        <f t="shared" si="25"/>
        <v>82</v>
      </c>
      <c r="M80" s="18">
        <f t="shared" si="26"/>
        <v>139</v>
      </c>
      <c r="N80" s="14">
        <f t="shared" si="21"/>
        <v>0</v>
      </c>
      <c r="O80" s="20">
        <f t="shared" si="27"/>
        <v>81.26457399103138</v>
      </c>
      <c r="P80" s="14">
        <f t="shared" si="22"/>
        <v>99.10313901345293</v>
      </c>
      <c r="Q80" s="18">
        <f t="shared" si="23"/>
        <v>0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25"/>
        <v>82</v>
      </c>
      <c r="M81" s="18">
        <f t="shared" si="26"/>
        <v>139</v>
      </c>
      <c r="N81" s="14">
        <f t="shared" si="21"/>
        <v>0</v>
      </c>
      <c r="O81" s="20">
        <f t="shared" si="27"/>
        <v>81.26457399103138</v>
      </c>
      <c r="P81" s="14">
        <f t="shared" si="22"/>
        <v>99.10313901345293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25"/>
        <v>82</v>
      </c>
      <c r="M82" s="18">
        <f t="shared" si="26"/>
        <v>139</v>
      </c>
      <c r="N82" s="14">
        <f t="shared" si="21"/>
        <v>0</v>
      </c>
      <c r="O82" s="20">
        <f t="shared" si="27"/>
        <v>81.26457399103138</v>
      </c>
      <c r="P82" s="14">
        <f t="shared" si="22"/>
        <v>99.10313901345293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25"/>
        <v>82</v>
      </c>
      <c r="M83" s="18">
        <f t="shared" si="26"/>
        <v>139</v>
      </c>
      <c r="N83" s="14">
        <f t="shared" si="21"/>
        <v>0</v>
      </c>
      <c r="O83" s="20">
        <f t="shared" si="27"/>
        <v>81.26457399103138</v>
      </c>
      <c r="P83" s="14">
        <f t="shared" si="22"/>
        <v>99.10313901345293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>
        <v>1</v>
      </c>
      <c r="H84" s="2"/>
      <c r="I84" s="2"/>
      <c r="J84" s="18">
        <f t="shared" si="19"/>
        <v>0</v>
      </c>
      <c r="K84" s="18">
        <f t="shared" si="20"/>
        <v>1</v>
      </c>
      <c r="L84" s="18">
        <f t="shared" si="25"/>
        <v>82</v>
      </c>
      <c r="M84" s="18">
        <f t="shared" si="26"/>
        <v>140</v>
      </c>
      <c r="N84" s="14">
        <f t="shared" si="21"/>
        <v>0.36771300448430494</v>
      </c>
      <c r="O84" s="20">
        <f t="shared" si="27"/>
        <v>81.63228699551568</v>
      </c>
      <c r="P84" s="14">
        <f t="shared" si="22"/>
        <v>99.55156950672647</v>
      </c>
      <c r="Q84" s="18">
        <f t="shared" si="23"/>
        <v>1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t="shared" si="25"/>
        <v>82</v>
      </c>
      <c r="M85" s="18">
        <f t="shared" si="26"/>
        <v>140</v>
      </c>
      <c r="N85" s="14">
        <f t="shared" si="21"/>
        <v>0</v>
      </c>
      <c r="O85" s="20">
        <f t="shared" si="27"/>
        <v>81.63228699551568</v>
      </c>
      <c r="P85" s="14">
        <f t="shared" si="22"/>
        <v>99.55156950672647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5"/>
        <v>82</v>
      </c>
      <c r="M86" s="18">
        <f t="shared" si="26"/>
        <v>140</v>
      </c>
      <c r="N86" s="14">
        <f t="shared" si="21"/>
        <v>0</v>
      </c>
      <c r="O86" s="20">
        <f t="shared" si="27"/>
        <v>81.63228699551568</v>
      </c>
      <c r="P86" s="14">
        <f t="shared" si="22"/>
        <v>99.55156950672647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5"/>
        <v>82</v>
      </c>
      <c r="M87" s="18">
        <f t="shared" si="26"/>
        <v>140</v>
      </c>
      <c r="N87" s="14">
        <f t="shared" si="21"/>
        <v>0</v>
      </c>
      <c r="O87" s="20">
        <f t="shared" si="27"/>
        <v>81.63228699551568</v>
      </c>
      <c r="P87" s="14">
        <f t="shared" si="22"/>
        <v>99.55156950672647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5"/>
        <v>82</v>
      </c>
      <c r="M88" s="18">
        <f t="shared" si="26"/>
        <v>140</v>
      </c>
      <c r="N88" s="14">
        <f t="shared" si="21"/>
        <v>0</v>
      </c>
      <c r="O88" s="20">
        <f t="shared" si="27"/>
        <v>81.63228699551568</v>
      </c>
      <c r="P88" s="14">
        <f t="shared" si="22"/>
        <v>99.55156950672647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5"/>
        <v>82</v>
      </c>
      <c r="M89" s="18">
        <f t="shared" si="26"/>
        <v>140</v>
      </c>
      <c r="N89" s="14">
        <f t="shared" si="21"/>
        <v>0</v>
      </c>
      <c r="O89" s="20">
        <f t="shared" si="27"/>
        <v>81.63228699551568</v>
      </c>
      <c r="P89" s="14">
        <f t="shared" si="22"/>
        <v>99.55156950672647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5"/>
        <v>82</v>
      </c>
      <c r="M90" s="18">
        <f t="shared" si="26"/>
        <v>140</v>
      </c>
      <c r="N90" s="14">
        <f t="shared" si="21"/>
        <v>0</v>
      </c>
      <c r="O90" s="20">
        <f t="shared" si="27"/>
        <v>81.63228699551568</v>
      </c>
      <c r="P90" s="14">
        <f t="shared" si="22"/>
        <v>99.55156950672647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5"/>
        <v>82</v>
      </c>
      <c r="M91" s="18">
        <f t="shared" si="26"/>
        <v>140</v>
      </c>
      <c r="N91" s="14">
        <f t="shared" si="21"/>
        <v>0</v>
      </c>
      <c r="O91" s="20">
        <f t="shared" si="27"/>
        <v>81.63228699551568</v>
      </c>
      <c r="P91" s="14">
        <f t="shared" si="22"/>
        <v>99.55156950672647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5"/>
        <v>82</v>
      </c>
      <c r="M92" s="18">
        <f t="shared" si="26"/>
        <v>140</v>
      </c>
      <c r="N92" s="14">
        <f t="shared" si="21"/>
        <v>0</v>
      </c>
      <c r="O92" s="20">
        <f t="shared" si="27"/>
        <v>81.63228699551568</v>
      </c>
      <c r="P92" s="14">
        <f t="shared" si="22"/>
        <v>99.55156950672647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5"/>
        <v>82</v>
      </c>
      <c r="M93" s="18">
        <f t="shared" si="26"/>
        <v>140</v>
      </c>
      <c r="N93" s="14">
        <f t="shared" si="21"/>
        <v>0</v>
      </c>
      <c r="O93" s="20">
        <f t="shared" si="27"/>
        <v>81.63228699551568</v>
      </c>
      <c r="P93" s="14">
        <f t="shared" si="22"/>
        <v>99.55156950672647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>
        <v>1</v>
      </c>
      <c r="H94" s="2"/>
      <c r="I94" s="2"/>
      <c r="J94" s="18">
        <f t="shared" si="19"/>
        <v>0</v>
      </c>
      <c r="K94" s="18">
        <f t="shared" si="20"/>
        <v>1</v>
      </c>
      <c r="L94" s="18">
        <f t="shared" si="25"/>
        <v>82</v>
      </c>
      <c r="M94" s="18">
        <f t="shared" si="26"/>
        <v>141</v>
      </c>
      <c r="N94" s="14">
        <f t="shared" si="21"/>
        <v>0.36771300448430494</v>
      </c>
      <c r="O94" s="20">
        <f t="shared" si="27"/>
        <v>81.99999999999999</v>
      </c>
      <c r="P94" s="14">
        <f t="shared" si="22"/>
        <v>100</v>
      </c>
      <c r="Q94" s="18">
        <f t="shared" si="23"/>
        <v>1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8" ref="B96:K96">SUM(B4:B94)</f>
        <v>48</v>
      </c>
      <c r="C96" s="18">
        <f t="shared" si="28"/>
        <v>48</v>
      </c>
      <c r="D96" s="18">
        <f t="shared" si="28"/>
        <v>7</v>
      </c>
      <c r="E96" s="18">
        <f t="shared" si="28"/>
        <v>7</v>
      </c>
      <c r="F96" s="18">
        <f t="shared" si="28"/>
        <v>8</v>
      </c>
      <c r="G96" s="18">
        <f t="shared" si="28"/>
        <v>136</v>
      </c>
      <c r="H96" s="18">
        <f t="shared" si="28"/>
        <v>2</v>
      </c>
      <c r="I96" s="18">
        <f t="shared" si="28"/>
        <v>1</v>
      </c>
      <c r="J96" s="18">
        <f t="shared" si="28"/>
        <v>82</v>
      </c>
      <c r="K96" s="18">
        <f t="shared" si="28"/>
        <v>141</v>
      </c>
      <c r="L96" s="18"/>
      <c r="M96" s="18"/>
      <c r="N96" s="18">
        <f>SUM(N4:N94)</f>
        <v>81.99999999999999</v>
      </c>
      <c r="O96" s="18"/>
      <c r="P96" s="18"/>
      <c r="Q96" s="18">
        <f>SUM(Q4:Q94)</f>
        <v>240</v>
      </c>
      <c r="R96" s="18">
        <f>SUM(R4:R94)</f>
        <v>17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84" sqref="G8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73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136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126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0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5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8"/>
        <v>0</v>
      </c>
      <c r="N6" s="14">
        <f t="shared" si="2"/>
        <v>0</v>
      </c>
      <c r="O6" s="20">
        <f t="shared" si="9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131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 t="e">
        <f>100*SUM(Q18:Q24)/AB6</f>
        <v>#DIV/0!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8"/>
        <v>0</v>
      </c>
      <c r="N7" s="14">
        <f t="shared" si="2"/>
        <v>0</v>
      </c>
      <c r="O7" s="20">
        <f t="shared" si="9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96.32352941176471</v>
      </c>
      <c r="W7" s="13"/>
      <c r="Y7" s="23" t="s">
        <v>43</v>
      </c>
      <c r="Z7" s="20">
        <f>SUM(N25:N31)</f>
        <v>0.8095238095238095</v>
      </c>
      <c r="AA7" s="14">
        <f t="shared" si="6"/>
        <v>1.587301587301587</v>
      </c>
      <c r="AB7" s="20">
        <f>SUM(Q25:Q31)+SUM(R25:R31)</f>
        <v>4</v>
      </c>
      <c r="AC7" s="20">
        <f>100*SUM(Q25:Q31)/AB7</f>
        <v>75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8"/>
        <v>0</v>
      </c>
      <c r="N8" s="14">
        <f t="shared" si="2"/>
        <v>0</v>
      </c>
      <c r="O8" s="20">
        <f t="shared" si="9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17</v>
      </c>
      <c r="AA8" s="14">
        <f t="shared" si="6"/>
        <v>33.33333333333333</v>
      </c>
      <c r="AB8" s="20">
        <f>SUM(Q32:Q38)+SUM(R32:R38)</f>
        <v>44</v>
      </c>
      <c r="AC8" s="20">
        <f>100*SUM(Q32:Q38)/AB8</f>
        <v>97.72727272727273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8"/>
        <v>0</v>
      </c>
      <c r="N9" s="14">
        <f t="shared" si="2"/>
        <v>0</v>
      </c>
      <c r="O9" s="20">
        <f t="shared" si="9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14.166666666666668</v>
      </c>
      <c r="AA9" s="14">
        <f t="shared" si="6"/>
        <v>27.777777777777775</v>
      </c>
      <c r="AB9" s="20">
        <f>SUM(Q39:Q45)+SUM(R39:R45)</f>
        <v>39</v>
      </c>
      <c r="AC9" s="20">
        <f>100*SUM(Q39:Q45)/AB9</f>
        <v>94.87179487179488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8"/>
        <v>0</v>
      </c>
      <c r="N10" s="14">
        <f t="shared" si="2"/>
        <v>0</v>
      </c>
      <c r="O10" s="20">
        <f t="shared" si="9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64.81481481481481</v>
      </c>
      <c r="W10" s="13"/>
      <c r="X10" s="25" t="s">
        <v>47</v>
      </c>
      <c r="Z10" s="20">
        <f>SUM(N46:N52)</f>
        <v>5.666666666666667</v>
      </c>
      <c r="AA10" s="14">
        <f t="shared" si="6"/>
        <v>11.11111111111111</v>
      </c>
      <c r="AB10" s="20">
        <f>SUM(Q46:Q52)+SUM(R46:R52)</f>
        <v>14</v>
      </c>
      <c r="AC10" s="20">
        <f>100*SUM(Q46:Q52)/AB10</f>
        <v>100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8"/>
        <v>0</v>
      </c>
      <c r="N11" s="14">
        <f t="shared" si="2"/>
        <v>0</v>
      </c>
      <c r="O11" s="20">
        <f t="shared" si="9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96.1038961038961</v>
      </c>
      <c r="W11" s="13"/>
      <c r="Y11" s="25" t="s">
        <v>48</v>
      </c>
      <c r="Z11" s="20">
        <f>SUM(N53:N59)</f>
        <v>6.071428571428571</v>
      </c>
      <c r="AA11" s="14">
        <f t="shared" si="6"/>
        <v>11.904761904761903</v>
      </c>
      <c r="AB11" s="20">
        <f>SUM(Q53:Q59)+SUM(R53:R59)</f>
        <v>15</v>
      </c>
      <c r="AC11" s="20">
        <f>100*SUM(Q53:Q59)/AB11</f>
        <v>100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8"/>
        <v>0</v>
      </c>
      <c r="N12" s="14">
        <f t="shared" si="2"/>
        <v>0</v>
      </c>
      <c r="O12" s="20">
        <f t="shared" si="9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83.20610687022901</v>
      </c>
      <c r="W12" s="13"/>
      <c r="X12" s="25" t="s">
        <v>50</v>
      </c>
      <c r="Z12" s="20">
        <f>SUM(N60:N66)</f>
        <v>2.8333333333333335</v>
      </c>
      <c r="AA12" s="14">
        <f t="shared" si="6"/>
        <v>5.555555555555555</v>
      </c>
      <c r="AB12" s="20">
        <f>SUM(Q60:Q66)+SUM(R60:R66)</f>
        <v>7</v>
      </c>
      <c r="AC12" s="20">
        <f>100*SUM(Q60:Q66)/AB12</f>
        <v>100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8"/>
        <v>0</v>
      </c>
      <c r="N13" s="14">
        <f t="shared" si="2"/>
        <v>0</v>
      </c>
      <c r="O13" s="20">
        <f t="shared" si="9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3.238095238095238</v>
      </c>
      <c r="AA13" s="14">
        <f t="shared" si="6"/>
        <v>6.349206349206348</v>
      </c>
      <c r="AB13" s="20">
        <f>SUM(Q67:Q73)+SUM(R67:R73)</f>
        <v>10</v>
      </c>
      <c r="AC13" s="20">
        <f>100*SUM(Q67:Q73)/AB13</f>
        <v>90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8"/>
        <v>0</v>
      </c>
      <c r="N14" s="14">
        <f t="shared" si="2"/>
        <v>0</v>
      </c>
      <c r="O14" s="20">
        <f t="shared" si="9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0.8095238095238095</v>
      </c>
      <c r="AA14" s="14">
        <f t="shared" si="6"/>
        <v>1.587301587301587</v>
      </c>
      <c r="AB14" s="20">
        <f>SUM(Q74:Q80)+SUM(R74:R80)</f>
        <v>2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8"/>
        <v>0</v>
      </c>
      <c r="N15" s="14">
        <f t="shared" si="2"/>
        <v>0</v>
      </c>
      <c r="O15" s="20">
        <f t="shared" si="9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0.40476190476190477</v>
      </c>
      <c r="AA15" s="14">
        <f t="shared" si="6"/>
        <v>0.7936507936507935</v>
      </c>
      <c r="AB15" s="20">
        <f>SUM(Q81:Q87)+SUM(R81:R87)</f>
        <v>1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8"/>
        <v>0</v>
      </c>
      <c r="N16" s="14">
        <f t="shared" si="2"/>
        <v>0</v>
      </c>
      <c r="O16" s="20">
        <f t="shared" si="9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 t="e">
        <f>100*SUM(Q88:Q94)/AB16</f>
        <v>#DIV/0!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8"/>
        <v>0</v>
      </c>
      <c r="N17" s="14">
        <f t="shared" si="2"/>
        <v>0</v>
      </c>
      <c r="O17" s="20">
        <f t="shared" si="9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51.00000000000001</v>
      </c>
      <c r="AA17" s="18">
        <f>SUM(AA4:AA16)</f>
        <v>100</v>
      </c>
      <c r="AB17" s="18">
        <f>SUM(AB4:AB16)</f>
        <v>136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8"/>
        <v>0</v>
      </c>
      <c r="N18" s="14">
        <f t="shared" si="2"/>
        <v>0</v>
      </c>
      <c r="O18" s="20">
        <f t="shared" si="9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8"/>
        <v>0</v>
      </c>
      <c r="N19" s="14">
        <f t="shared" si="2"/>
        <v>0</v>
      </c>
      <c r="O19" s="20">
        <f t="shared" si="9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8"/>
        <v>0</v>
      </c>
      <c r="N20" s="14">
        <f t="shared" si="2"/>
        <v>0</v>
      </c>
      <c r="O20" s="20">
        <f t="shared" si="9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8"/>
        <v>0</v>
      </c>
      <c r="N21" s="14">
        <f t="shared" si="2"/>
        <v>0</v>
      </c>
      <c r="O21" s="20">
        <f t="shared" si="9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8"/>
        <v>0</v>
      </c>
      <c r="N22" s="14">
        <f t="shared" si="2"/>
        <v>0</v>
      </c>
      <c r="O22" s="20">
        <f t="shared" si="9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8"/>
        <v>0</v>
      </c>
      <c r="N23" s="14">
        <f t="shared" si="2"/>
        <v>0</v>
      </c>
      <c r="O23" s="20">
        <f t="shared" si="9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/>
      <c r="C24" s="4"/>
      <c r="D24" s="2"/>
      <c r="E24" s="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8"/>
        <v>0</v>
      </c>
      <c r="N24" s="14">
        <f t="shared" si="2"/>
        <v>0</v>
      </c>
      <c r="O24" s="20">
        <f t="shared" si="9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t="shared" si="7"/>
        <v>0</v>
      </c>
      <c r="M25" s="18">
        <f t="shared" si="8"/>
        <v>0</v>
      </c>
      <c r="N25" s="14">
        <f t="shared" si="2"/>
        <v>0</v>
      </c>
      <c r="O25" s="20">
        <f t="shared" si="9"/>
        <v>0</v>
      </c>
      <c r="P25" s="14">
        <f t="shared" si="3"/>
        <v>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7"/>
        <v>0</v>
      </c>
      <c r="M26" s="18">
        <f t="shared" si="8"/>
        <v>0</v>
      </c>
      <c r="N26" s="14">
        <f t="shared" si="2"/>
        <v>0</v>
      </c>
      <c r="O26" s="20">
        <f t="shared" si="9"/>
        <v>0</v>
      </c>
      <c r="P26" s="14">
        <f t="shared" si="3"/>
        <v>0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7"/>
        <v>0</v>
      </c>
      <c r="M27" s="18">
        <f t="shared" si="8"/>
        <v>0</v>
      </c>
      <c r="N27" s="14">
        <f t="shared" si="2"/>
        <v>0</v>
      </c>
      <c r="O27" s="20">
        <f t="shared" si="9"/>
        <v>0</v>
      </c>
      <c r="P27" s="14">
        <f t="shared" si="3"/>
        <v>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7"/>
        <v>0</v>
      </c>
      <c r="M28" s="18">
        <f t="shared" si="8"/>
        <v>0</v>
      </c>
      <c r="N28" s="14">
        <f t="shared" si="2"/>
        <v>0</v>
      </c>
      <c r="O28" s="20">
        <f t="shared" si="9"/>
        <v>0</v>
      </c>
      <c r="P28" s="14">
        <f t="shared" si="3"/>
        <v>0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7"/>
        <v>0</v>
      </c>
      <c r="M29" s="18">
        <f t="shared" si="8"/>
        <v>0</v>
      </c>
      <c r="N29" s="14">
        <f t="shared" si="2"/>
        <v>0</v>
      </c>
      <c r="O29" s="20">
        <f t="shared" si="9"/>
        <v>0</v>
      </c>
      <c r="P29" s="14">
        <f t="shared" si="3"/>
        <v>0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7"/>
        <v>0</v>
      </c>
      <c r="M30" s="18">
        <f t="shared" si="8"/>
        <v>0</v>
      </c>
      <c r="N30" s="14">
        <f t="shared" si="2"/>
        <v>0</v>
      </c>
      <c r="O30" s="20">
        <f t="shared" si="9"/>
        <v>0</v>
      </c>
      <c r="P30" s="14">
        <f t="shared" si="3"/>
        <v>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>
        <v>2</v>
      </c>
      <c r="C31" s="4">
        <v>1</v>
      </c>
      <c r="D31" s="4">
        <v>1</v>
      </c>
      <c r="E31" s="2"/>
      <c r="F31" s="4"/>
      <c r="G31" s="4"/>
      <c r="H31" s="2"/>
      <c r="I31" s="4"/>
      <c r="J31" s="18">
        <f t="shared" si="0"/>
        <v>2</v>
      </c>
      <c r="K31" s="18">
        <f t="shared" si="1"/>
        <v>0</v>
      </c>
      <c r="L31" s="18">
        <f t="shared" si="7"/>
        <v>2</v>
      </c>
      <c r="M31" s="18">
        <f t="shared" si="8"/>
        <v>0</v>
      </c>
      <c r="N31" s="14">
        <f t="shared" si="2"/>
        <v>0.8095238095238095</v>
      </c>
      <c r="O31" s="20">
        <f t="shared" si="9"/>
        <v>0.8095238095238095</v>
      </c>
      <c r="P31" s="14">
        <f t="shared" si="3"/>
        <v>1.5873015873015868</v>
      </c>
      <c r="Q31" s="18">
        <f t="shared" si="4"/>
        <v>3</v>
      </c>
      <c r="R31" s="18">
        <f t="shared" si="5"/>
        <v>1</v>
      </c>
      <c r="T31" s="17"/>
    </row>
    <row r="32" spans="1:18" ht="15">
      <c r="A32" s="22">
        <v>32600</v>
      </c>
      <c r="B32" s="4">
        <v>1</v>
      </c>
      <c r="C32" s="4">
        <v>3</v>
      </c>
      <c r="D32" s="2"/>
      <c r="E32" s="2"/>
      <c r="F32" s="4"/>
      <c r="G32" s="4">
        <v>7</v>
      </c>
      <c r="H32" s="2">
        <v>1</v>
      </c>
      <c r="I32" s="2"/>
      <c r="J32" s="18">
        <f t="shared" si="0"/>
        <v>4</v>
      </c>
      <c r="K32" s="18">
        <f t="shared" si="1"/>
        <v>6</v>
      </c>
      <c r="L32" s="18">
        <f t="shared" si="7"/>
        <v>6</v>
      </c>
      <c r="M32" s="18">
        <f t="shared" si="8"/>
        <v>6</v>
      </c>
      <c r="N32" s="14">
        <f t="shared" si="2"/>
        <v>4.0476190476190474</v>
      </c>
      <c r="O32" s="20">
        <f t="shared" si="9"/>
        <v>4.857142857142857</v>
      </c>
      <c r="P32" s="14">
        <f t="shared" si="3"/>
        <v>9.52380952380952</v>
      </c>
      <c r="Q32" s="18">
        <f t="shared" si="4"/>
        <v>11</v>
      </c>
      <c r="R32" s="18">
        <f t="shared" si="5"/>
        <v>1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7"/>
        <v>6</v>
      </c>
      <c r="M33" s="18">
        <f t="shared" si="8"/>
        <v>6</v>
      </c>
      <c r="N33" s="14">
        <f t="shared" si="2"/>
        <v>0</v>
      </c>
      <c r="O33" s="20">
        <f t="shared" si="9"/>
        <v>4.857142857142857</v>
      </c>
      <c r="P33" s="14">
        <f t="shared" si="3"/>
        <v>9.52380952380952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7"/>
        <v>6</v>
      </c>
      <c r="M34" s="18">
        <f t="shared" si="8"/>
        <v>6</v>
      </c>
      <c r="N34" s="14">
        <f t="shared" si="2"/>
        <v>0</v>
      </c>
      <c r="O34" s="20">
        <f t="shared" si="9"/>
        <v>4.857142857142857</v>
      </c>
      <c r="P34" s="14">
        <f t="shared" si="3"/>
        <v>9.52380952380952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>
        <v>3</v>
      </c>
      <c r="C35" s="2">
        <v>5</v>
      </c>
      <c r="D35" s="2"/>
      <c r="E35" s="2"/>
      <c r="F35" s="2"/>
      <c r="G35" s="2">
        <v>12</v>
      </c>
      <c r="H35" s="2"/>
      <c r="I35" s="2"/>
      <c r="J35" s="18">
        <f t="shared" si="0"/>
        <v>8</v>
      </c>
      <c r="K35" s="18">
        <f t="shared" si="1"/>
        <v>12</v>
      </c>
      <c r="L35" s="18">
        <f t="shared" si="7"/>
        <v>14</v>
      </c>
      <c r="M35" s="18">
        <f t="shared" si="8"/>
        <v>18</v>
      </c>
      <c r="N35" s="14">
        <f t="shared" si="2"/>
        <v>8.095238095238095</v>
      </c>
      <c r="O35" s="20">
        <f t="shared" si="9"/>
        <v>12.952380952380953</v>
      </c>
      <c r="P35" s="14">
        <f t="shared" si="3"/>
        <v>25.39682539682539</v>
      </c>
      <c r="Q35" s="18">
        <f t="shared" si="4"/>
        <v>20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14</v>
      </c>
      <c r="M36" s="18">
        <f t="shared" si="8"/>
        <v>18</v>
      </c>
      <c r="N36" s="14">
        <f aca="true" t="shared" si="12" ref="N36:N67">(+J36+K36)*($J$96/($J$96+$K$96))</f>
        <v>0</v>
      </c>
      <c r="O36" s="20">
        <f t="shared" si="9"/>
        <v>12.952380952380953</v>
      </c>
      <c r="P36" s="14">
        <f aca="true" t="shared" si="13" ref="P36:P67">O36*100/$N$96</f>
        <v>25.39682539682539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aca="true" t="shared" si="16" ref="L37:L68">L36+J37</f>
        <v>14</v>
      </c>
      <c r="M37" s="18">
        <f aca="true" t="shared" si="17" ref="M37:M68">M36+K37</f>
        <v>18</v>
      </c>
      <c r="N37" s="14">
        <f t="shared" si="12"/>
        <v>0</v>
      </c>
      <c r="O37" s="20">
        <f aca="true" t="shared" si="18" ref="O37:O68">O36+N37</f>
        <v>12.952380952380953</v>
      </c>
      <c r="P37" s="14">
        <f t="shared" si="13"/>
        <v>25.39682539682539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>
        <v>1</v>
      </c>
      <c r="C38" s="4">
        <v>3</v>
      </c>
      <c r="D38" s="2"/>
      <c r="E38" s="2"/>
      <c r="F38" s="2">
        <v>1</v>
      </c>
      <c r="G38" s="4">
        <v>7</v>
      </c>
      <c r="H38" s="2"/>
      <c r="I38" s="2"/>
      <c r="J38" s="18">
        <f t="shared" si="10"/>
        <v>4</v>
      </c>
      <c r="K38" s="18">
        <f t="shared" si="11"/>
        <v>8</v>
      </c>
      <c r="L38" s="18">
        <f t="shared" si="16"/>
        <v>18</v>
      </c>
      <c r="M38" s="18">
        <f t="shared" si="17"/>
        <v>26</v>
      </c>
      <c r="N38" s="14">
        <f t="shared" si="12"/>
        <v>4.857142857142858</v>
      </c>
      <c r="O38" s="20">
        <f t="shared" si="18"/>
        <v>17.80952380952381</v>
      </c>
      <c r="P38" s="14">
        <f t="shared" si="13"/>
        <v>34.92063492063491</v>
      </c>
      <c r="Q38" s="18">
        <f t="shared" si="14"/>
        <v>12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16"/>
        <v>18</v>
      </c>
      <c r="M39" s="18">
        <f t="shared" si="17"/>
        <v>26</v>
      </c>
      <c r="N39" s="14">
        <f t="shared" si="12"/>
        <v>0</v>
      </c>
      <c r="O39" s="20">
        <f t="shared" si="18"/>
        <v>17.80952380952381</v>
      </c>
      <c r="P39" s="14">
        <f t="shared" si="13"/>
        <v>34.92063492063491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16"/>
        <v>18</v>
      </c>
      <c r="M40" s="18">
        <f t="shared" si="17"/>
        <v>26</v>
      </c>
      <c r="N40" s="14">
        <f t="shared" si="12"/>
        <v>0</v>
      </c>
      <c r="O40" s="20">
        <f t="shared" si="18"/>
        <v>17.80952380952381</v>
      </c>
      <c r="P40" s="14">
        <f t="shared" si="13"/>
        <v>34.92063492063491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>
        <v>2</v>
      </c>
      <c r="C41" s="4">
        <v>4</v>
      </c>
      <c r="D41" s="4"/>
      <c r="E41" s="3"/>
      <c r="F41" s="2"/>
      <c r="G41" s="4">
        <v>12</v>
      </c>
      <c r="H41" s="2">
        <v>1</v>
      </c>
      <c r="I41" s="2"/>
      <c r="J41" s="18">
        <f t="shared" si="10"/>
        <v>6</v>
      </c>
      <c r="K41" s="18">
        <f t="shared" si="11"/>
        <v>11</v>
      </c>
      <c r="L41" s="18">
        <f t="shared" si="16"/>
        <v>24</v>
      </c>
      <c r="M41" s="18">
        <f t="shared" si="17"/>
        <v>37</v>
      </c>
      <c r="N41" s="14">
        <f t="shared" si="12"/>
        <v>6.880952380952381</v>
      </c>
      <c r="O41" s="20">
        <f t="shared" si="18"/>
        <v>24.69047619047619</v>
      </c>
      <c r="P41" s="14">
        <f t="shared" si="13"/>
        <v>48.4126984126984</v>
      </c>
      <c r="Q41" s="18">
        <f t="shared" si="14"/>
        <v>18</v>
      </c>
      <c r="R41" s="18">
        <f t="shared" si="15"/>
        <v>1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16"/>
        <v>24</v>
      </c>
      <c r="M42" s="18">
        <f t="shared" si="17"/>
        <v>37</v>
      </c>
      <c r="N42" s="14">
        <f t="shared" si="12"/>
        <v>0</v>
      </c>
      <c r="O42" s="20">
        <f t="shared" si="18"/>
        <v>24.69047619047619</v>
      </c>
      <c r="P42" s="14">
        <f t="shared" si="13"/>
        <v>48.4126984126984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>
        <v>1</v>
      </c>
      <c r="C43" s="2">
        <v>7</v>
      </c>
      <c r="D43" s="2"/>
      <c r="E43" s="2">
        <v>1</v>
      </c>
      <c r="F43" s="2"/>
      <c r="G43" s="2">
        <v>4</v>
      </c>
      <c r="H43" s="2"/>
      <c r="I43" s="2"/>
      <c r="J43" s="18">
        <f t="shared" si="10"/>
        <v>7</v>
      </c>
      <c r="K43" s="18">
        <f t="shared" si="11"/>
        <v>4</v>
      </c>
      <c r="L43" s="18">
        <f t="shared" si="16"/>
        <v>31</v>
      </c>
      <c r="M43" s="18">
        <f t="shared" si="17"/>
        <v>41</v>
      </c>
      <c r="N43" s="14">
        <f t="shared" si="12"/>
        <v>4.4523809523809526</v>
      </c>
      <c r="O43" s="20">
        <f t="shared" si="18"/>
        <v>29.142857142857142</v>
      </c>
      <c r="P43" s="14">
        <f t="shared" si="13"/>
        <v>57.142857142857125</v>
      </c>
      <c r="Q43" s="18">
        <f t="shared" si="14"/>
        <v>12</v>
      </c>
      <c r="R43" s="18">
        <f t="shared" si="15"/>
        <v>1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16"/>
        <v>31</v>
      </c>
      <c r="M44" s="18">
        <f t="shared" si="17"/>
        <v>41</v>
      </c>
      <c r="N44" s="14">
        <f t="shared" si="12"/>
        <v>0</v>
      </c>
      <c r="O44" s="20">
        <f t="shared" si="18"/>
        <v>29.142857142857142</v>
      </c>
      <c r="P44" s="14">
        <f t="shared" si="13"/>
        <v>57.142857142857125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>
        <v>1</v>
      </c>
      <c r="C45" s="4">
        <v>1</v>
      </c>
      <c r="D45" s="2"/>
      <c r="E45" s="2"/>
      <c r="F45" s="2"/>
      <c r="G45" s="4">
        <v>5</v>
      </c>
      <c r="H45" s="2"/>
      <c r="I45" s="2"/>
      <c r="J45" s="18">
        <f t="shared" si="10"/>
        <v>2</v>
      </c>
      <c r="K45" s="18">
        <f t="shared" si="11"/>
        <v>5</v>
      </c>
      <c r="L45" s="18">
        <f t="shared" si="16"/>
        <v>33</v>
      </c>
      <c r="M45" s="18">
        <f t="shared" si="17"/>
        <v>46</v>
      </c>
      <c r="N45" s="14">
        <f t="shared" si="12"/>
        <v>2.8333333333333335</v>
      </c>
      <c r="O45" s="20">
        <f t="shared" si="18"/>
        <v>31.976190476190474</v>
      </c>
      <c r="P45" s="14">
        <f t="shared" si="13"/>
        <v>62.698412698412675</v>
      </c>
      <c r="Q45" s="18">
        <f t="shared" si="14"/>
        <v>7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6"/>
        <v>33</v>
      </c>
      <c r="M46" s="18">
        <f t="shared" si="17"/>
        <v>46</v>
      </c>
      <c r="N46" s="14">
        <f t="shared" si="12"/>
        <v>0</v>
      </c>
      <c r="O46" s="20">
        <f t="shared" si="18"/>
        <v>31.976190476190474</v>
      </c>
      <c r="P46" s="14">
        <f t="shared" si="13"/>
        <v>62.698412698412675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6"/>
        <v>33</v>
      </c>
      <c r="M47" s="18">
        <f t="shared" si="17"/>
        <v>46</v>
      </c>
      <c r="N47" s="14">
        <f t="shared" si="12"/>
        <v>0</v>
      </c>
      <c r="O47" s="20">
        <f t="shared" si="18"/>
        <v>31.976190476190474</v>
      </c>
      <c r="P47" s="14">
        <f t="shared" si="13"/>
        <v>62.698412698412675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6"/>
        <v>33</v>
      </c>
      <c r="M48" s="18">
        <f t="shared" si="17"/>
        <v>46</v>
      </c>
      <c r="N48" s="14">
        <f t="shared" si="12"/>
        <v>0</v>
      </c>
      <c r="O48" s="20">
        <f t="shared" si="18"/>
        <v>31.976190476190474</v>
      </c>
      <c r="P48" s="14">
        <f t="shared" si="13"/>
        <v>62.698412698412675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6"/>
        <v>33</v>
      </c>
      <c r="M49" s="18">
        <f t="shared" si="17"/>
        <v>46</v>
      </c>
      <c r="N49" s="14">
        <f t="shared" si="12"/>
        <v>0</v>
      </c>
      <c r="O49" s="20">
        <f t="shared" si="18"/>
        <v>31.976190476190474</v>
      </c>
      <c r="P49" s="14">
        <f t="shared" si="13"/>
        <v>62.698412698412675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>
        <v>1</v>
      </c>
      <c r="C50" s="4">
        <v>2</v>
      </c>
      <c r="D50" s="4"/>
      <c r="E50" s="4"/>
      <c r="F50" s="4"/>
      <c r="G50" s="4">
        <v>5</v>
      </c>
      <c r="H50" s="4"/>
      <c r="I50" s="2"/>
      <c r="J50" s="18">
        <f t="shared" si="10"/>
        <v>3</v>
      </c>
      <c r="K50" s="18">
        <f t="shared" si="11"/>
        <v>5</v>
      </c>
      <c r="L50" s="18">
        <f t="shared" si="16"/>
        <v>36</v>
      </c>
      <c r="M50" s="18">
        <f t="shared" si="17"/>
        <v>51</v>
      </c>
      <c r="N50" s="14">
        <f t="shared" si="12"/>
        <v>3.238095238095238</v>
      </c>
      <c r="O50" s="20">
        <f t="shared" si="18"/>
        <v>35.214285714285715</v>
      </c>
      <c r="P50" s="14">
        <f t="shared" si="13"/>
        <v>69.04761904761904</v>
      </c>
      <c r="Q50" s="18">
        <f t="shared" si="14"/>
        <v>8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6"/>
        <v>36</v>
      </c>
      <c r="M51" s="18">
        <f t="shared" si="17"/>
        <v>51</v>
      </c>
      <c r="N51" s="14">
        <f t="shared" si="12"/>
        <v>0</v>
      </c>
      <c r="O51" s="20">
        <f t="shared" si="18"/>
        <v>35.214285714285715</v>
      </c>
      <c r="P51" s="14">
        <f t="shared" si="13"/>
        <v>69.04761904761904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>
        <v>1</v>
      </c>
      <c r="C52" s="4">
        <v>4</v>
      </c>
      <c r="D52" s="2"/>
      <c r="E52" s="2"/>
      <c r="F52" s="2">
        <v>1</v>
      </c>
      <c r="G52" s="4"/>
      <c r="H52" s="2"/>
      <c r="I52" s="2"/>
      <c r="J52" s="18">
        <f t="shared" si="10"/>
        <v>5</v>
      </c>
      <c r="K52" s="18">
        <f t="shared" si="11"/>
        <v>1</v>
      </c>
      <c r="L52" s="18">
        <f t="shared" si="16"/>
        <v>41</v>
      </c>
      <c r="M52" s="18">
        <f t="shared" si="17"/>
        <v>52</v>
      </c>
      <c r="N52" s="14">
        <f t="shared" si="12"/>
        <v>2.428571428571429</v>
      </c>
      <c r="O52" s="20">
        <f t="shared" si="18"/>
        <v>37.642857142857146</v>
      </c>
      <c r="P52" s="14">
        <f t="shared" si="13"/>
        <v>73.8095238095238</v>
      </c>
      <c r="Q52" s="18">
        <f t="shared" si="14"/>
        <v>6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6"/>
        <v>41</v>
      </c>
      <c r="M53" s="18">
        <f t="shared" si="17"/>
        <v>52</v>
      </c>
      <c r="N53" s="14">
        <f t="shared" si="12"/>
        <v>0</v>
      </c>
      <c r="O53" s="20">
        <f t="shared" si="18"/>
        <v>37.642857142857146</v>
      </c>
      <c r="P53" s="14">
        <f t="shared" si="13"/>
        <v>73.8095238095238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6"/>
        <v>41</v>
      </c>
      <c r="M54" s="18">
        <f t="shared" si="17"/>
        <v>52</v>
      </c>
      <c r="N54" s="14">
        <f t="shared" si="12"/>
        <v>0</v>
      </c>
      <c r="O54" s="20">
        <f t="shared" si="18"/>
        <v>37.642857142857146</v>
      </c>
      <c r="P54" s="14">
        <f t="shared" si="13"/>
        <v>73.8095238095238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>
        <v>2</v>
      </c>
      <c r="D55" s="4"/>
      <c r="E55" s="4"/>
      <c r="F55" s="4"/>
      <c r="G55" s="4">
        <v>4</v>
      </c>
      <c r="H55" s="4"/>
      <c r="I55" s="2"/>
      <c r="J55" s="18">
        <f t="shared" si="10"/>
        <v>2</v>
      </c>
      <c r="K55" s="18">
        <f t="shared" si="11"/>
        <v>4</v>
      </c>
      <c r="L55" s="18">
        <f t="shared" si="16"/>
        <v>43</v>
      </c>
      <c r="M55" s="18">
        <f t="shared" si="17"/>
        <v>56</v>
      </c>
      <c r="N55" s="14">
        <f t="shared" si="12"/>
        <v>2.428571428571429</v>
      </c>
      <c r="O55" s="20">
        <f t="shared" si="18"/>
        <v>40.07142857142858</v>
      </c>
      <c r="P55" s="14">
        <f t="shared" si="13"/>
        <v>78.57142857142856</v>
      </c>
      <c r="Q55" s="18">
        <f t="shared" si="14"/>
        <v>6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6"/>
        <v>43</v>
      </c>
      <c r="M56" s="18">
        <f t="shared" si="17"/>
        <v>56</v>
      </c>
      <c r="N56" s="14">
        <f t="shared" si="12"/>
        <v>0</v>
      </c>
      <c r="O56" s="20">
        <f t="shared" si="18"/>
        <v>40.07142857142858</v>
      </c>
      <c r="P56" s="14">
        <f t="shared" si="13"/>
        <v>78.57142857142856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>
        <v>3</v>
      </c>
      <c r="C57" s="4"/>
      <c r="D57" s="2"/>
      <c r="E57" s="2"/>
      <c r="F57" s="4"/>
      <c r="G57" s="4">
        <v>6</v>
      </c>
      <c r="H57" s="2"/>
      <c r="I57" s="4"/>
      <c r="J57" s="18">
        <f t="shared" si="10"/>
        <v>3</v>
      </c>
      <c r="K57" s="18">
        <f t="shared" si="11"/>
        <v>6</v>
      </c>
      <c r="L57" s="18">
        <f t="shared" si="16"/>
        <v>46</v>
      </c>
      <c r="M57" s="18">
        <f t="shared" si="17"/>
        <v>62</v>
      </c>
      <c r="N57" s="14">
        <f t="shared" si="12"/>
        <v>3.642857142857143</v>
      </c>
      <c r="O57" s="20">
        <f t="shared" si="18"/>
        <v>43.71428571428572</v>
      </c>
      <c r="P57" s="14">
        <f t="shared" si="13"/>
        <v>85.71428571428571</v>
      </c>
      <c r="Q57" s="18">
        <f t="shared" si="14"/>
        <v>9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6"/>
        <v>46</v>
      </c>
      <c r="M58" s="18">
        <f t="shared" si="17"/>
        <v>62</v>
      </c>
      <c r="N58" s="14">
        <f t="shared" si="12"/>
        <v>0</v>
      </c>
      <c r="O58" s="20">
        <f t="shared" si="18"/>
        <v>43.71428571428572</v>
      </c>
      <c r="P58" s="14">
        <f t="shared" si="13"/>
        <v>85.71428571428571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/>
      <c r="D59" s="2"/>
      <c r="E59" s="2"/>
      <c r="F59" s="2"/>
      <c r="G59" s="4"/>
      <c r="H59" s="2"/>
      <c r="I59" s="2"/>
      <c r="J59" s="18">
        <f t="shared" si="10"/>
        <v>0</v>
      </c>
      <c r="K59" s="18">
        <f t="shared" si="11"/>
        <v>0</v>
      </c>
      <c r="L59" s="18">
        <f t="shared" si="16"/>
        <v>46</v>
      </c>
      <c r="M59" s="18">
        <f t="shared" si="17"/>
        <v>62</v>
      </c>
      <c r="N59" s="14">
        <f t="shared" si="12"/>
        <v>0</v>
      </c>
      <c r="O59" s="20">
        <f t="shared" si="18"/>
        <v>43.71428571428572</v>
      </c>
      <c r="P59" s="14">
        <f t="shared" si="13"/>
        <v>85.71428571428571</v>
      </c>
      <c r="Q59" s="18">
        <f t="shared" si="14"/>
        <v>0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6"/>
        <v>46</v>
      </c>
      <c r="M60" s="18">
        <f t="shared" si="17"/>
        <v>62</v>
      </c>
      <c r="N60" s="14">
        <f t="shared" si="12"/>
        <v>0</v>
      </c>
      <c r="O60" s="20">
        <f t="shared" si="18"/>
        <v>43.71428571428572</v>
      </c>
      <c r="P60" s="14">
        <f t="shared" si="13"/>
        <v>85.71428571428571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6"/>
        <v>46</v>
      </c>
      <c r="M61" s="18">
        <f t="shared" si="17"/>
        <v>62</v>
      </c>
      <c r="N61" s="14">
        <f t="shared" si="12"/>
        <v>0</v>
      </c>
      <c r="O61" s="20">
        <f t="shared" si="18"/>
        <v>43.71428571428572</v>
      </c>
      <c r="P61" s="14">
        <f t="shared" si="13"/>
        <v>85.71428571428571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>
        <v>1</v>
      </c>
      <c r="H62" s="2"/>
      <c r="I62" s="2"/>
      <c r="J62" s="18">
        <f t="shared" si="10"/>
        <v>0</v>
      </c>
      <c r="K62" s="18">
        <f t="shared" si="11"/>
        <v>1</v>
      </c>
      <c r="L62" s="18">
        <f t="shared" si="16"/>
        <v>46</v>
      </c>
      <c r="M62" s="18">
        <f t="shared" si="17"/>
        <v>63</v>
      </c>
      <c r="N62" s="14">
        <f t="shared" si="12"/>
        <v>0.40476190476190477</v>
      </c>
      <c r="O62" s="20">
        <f t="shared" si="18"/>
        <v>44.11904761904763</v>
      </c>
      <c r="P62" s="14">
        <f t="shared" si="13"/>
        <v>86.50793650793649</v>
      </c>
      <c r="Q62" s="18">
        <f t="shared" si="14"/>
        <v>1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6"/>
        <v>46</v>
      </c>
      <c r="M63" s="18">
        <f t="shared" si="17"/>
        <v>63</v>
      </c>
      <c r="N63" s="14">
        <f t="shared" si="12"/>
        <v>0</v>
      </c>
      <c r="O63" s="20">
        <f t="shared" si="18"/>
        <v>44.11904761904763</v>
      </c>
      <c r="P63" s="14">
        <f t="shared" si="13"/>
        <v>86.50793650793649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/>
      <c r="E64" s="2"/>
      <c r="F64" s="4"/>
      <c r="G64" s="4">
        <v>2</v>
      </c>
      <c r="H64" s="2"/>
      <c r="I64" s="4"/>
      <c r="J64" s="18">
        <f t="shared" si="10"/>
        <v>0</v>
      </c>
      <c r="K64" s="18">
        <f t="shared" si="11"/>
        <v>2</v>
      </c>
      <c r="L64" s="18">
        <f t="shared" si="16"/>
        <v>46</v>
      </c>
      <c r="M64" s="18">
        <f t="shared" si="17"/>
        <v>65</v>
      </c>
      <c r="N64" s="14">
        <f t="shared" si="12"/>
        <v>0.8095238095238095</v>
      </c>
      <c r="O64" s="20">
        <f t="shared" si="18"/>
        <v>44.92857142857144</v>
      </c>
      <c r="P64" s="14">
        <f t="shared" si="13"/>
        <v>88.09523809523809</v>
      </c>
      <c r="Q64" s="18">
        <f t="shared" si="14"/>
        <v>2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t="shared" si="16"/>
        <v>46</v>
      </c>
      <c r="M65" s="18">
        <f t="shared" si="17"/>
        <v>65</v>
      </c>
      <c r="N65" s="14">
        <f t="shared" si="12"/>
        <v>0</v>
      </c>
      <c r="O65" s="20">
        <f t="shared" si="18"/>
        <v>44.92857142857144</v>
      </c>
      <c r="P65" s="14">
        <f t="shared" si="13"/>
        <v>88.09523809523809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>
        <v>2</v>
      </c>
      <c r="D66" s="2"/>
      <c r="E66" s="3"/>
      <c r="F66" s="4"/>
      <c r="G66" s="4">
        <v>2</v>
      </c>
      <c r="H66" s="2"/>
      <c r="I66" s="2"/>
      <c r="J66" s="18">
        <f t="shared" si="10"/>
        <v>2</v>
      </c>
      <c r="K66" s="18">
        <f t="shared" si="11"/>
        <v>2</v>
      </c>
      <c r="L66" s="18">
        <f t="shared" si="16"/>
        <v>48</v>
      </c>
      <c r="M66" s="18">
        <f t="shared" si="17"/>
        <v>67</v>
      </c>
      <c r="N66" s="14">
        <f t="shared" si="12"/>
        <v>1.619047619047619</v>
      </c>
      <c r="O66" s="20">
        <f t="shared" si="18"/>
        <v>46.54761904761906</v>
      </c>
      <c r="P66" s="14">
        <f t="shared" si="13"/>
        <v>91.26984126984127</v>
      </c>
      <c r="Q66" s="18">
        <f t="shared" si="14"/>
        <v>4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6"/>
        <v>48</v>
      </c>
      <c r="M67" s="18">
        <f t="shared" si="17"/>
        <v>67</v>
      </c>
      <c r="N67" s="14">
        <f t="shared" si="12"/>
        <v>0</v>
      </c>
      <c r="O67" s="20">
        <f t="shared" si="18"/>
        <v>46.54761904761906</v>
      </c>
      <c r="P67" s="14">
        <f t="shared" si="13"/>
        <v>91.26984126984127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48</v>
      </c>
      <c r="M68" s="18">
        <f t="shared" si="17"/>
        <v>67</v>
      </c>
      <c r="N68" s="14">
        <f aca="true" t="shared" si="21" ref="N68:N94">(+J68+K68)*($J$96/($J$96+$K$96))</f>
        <v>0</v>
      </c>
      <c r="O68" s="20">
        <f t="shared" si="18"/>
        <v>46.54761904761906</v>
      </c>
      <c r="P68" s="14">
        <f aca="true" t="shared" si="22" ref="P68:P94">O68*100/$N$96</f>
        <v>91.26984126984127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1</v>
      </c>
      <c r="C69" s="2">
        <v>1</v>
      </c>
      <c r="D69" s="2"/>
      <c r="E69" s="2"/>
      <c r="F69" s="2"/>
      <c r="G69" s="2">
        <v>2</v>
      </c>
      <c r="H69" s="2"/>
      <c r="I69" s="2"/>
      <c r="J69" s="18">
        <f t="shared" si="19"/>
        <v>2</v>
      </c>
      <c r="K69" s="18">
        <f t="shared" si="20"/>
        <v>2</v>
      </c>
      <c r="L69" s="18">
        <f aca="true" t="shared" si="25" ref="L69:L94">L68+J69</f>
        <v>50</v>
      </c>
      <c r="M69" s="18">
        <f aca="true" t="shared" si="26" ref="M69:M94">M68+K69</f>
        <v>69</v>
      </c>
      <c r="N69" s="14">
        <f t="shared" si="21"/>
        <v>1.619047619047619</v>
      </c>
      <c r="O69" s="20">
        <f aca="true" t="shared" si="27" ref="O69:O94">O68+N69</f>
        <v>48.16666666666668</v>
      </c>
      <c r="P69" s="14">
        <f t="shared" si="22"/>
        <v>94.44444444444444</v>
      </c>
      <c r="Q69" s="18">
        <f t="shared" si="23"/>
        <v>4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25"/>
        <v>50</v>
      </c>
      <c r="M70" s="18">
        <f t="shared" si="26"/>
        <v>69</v>
      </c>
      <c r="N70" s="14">
        <f t="shared" si="21"/>
        <v>0</v>
      </c>
      <c r="O70" s="20">
        <f t="shared" si="27"/>
        <v>48.16666666666668</v>
      </c>
      <c r="P70" s="14">
        <f t="shared" si="22"/>
        <v>94.44444444444444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>
        <v>1</v>
      </c>
      <c r="C71" s="4"/>
      <c r="D71" s="4"/>
      <c r="E71" s="2">
        <v>1</v>
      </c>
      <c r="F71" s="2">
        <v>1</v>
      </c>
      <c r="G71" s="4">
        <v>1</v>
      </c>
      <c r="H71" s="2"/>
      <c r="I71" s="2"/>
      <c r="J71" s="18">
        <f t="shared" si="19"/>
        <v>0</v>
      </c>
      <c r="K71" s="18">
        <f t="shared" si="20"/>
        <v>2</v>
      </c>
      <c r="L71" s="18">
        <f t="shared" si="25"/>
        <v>50</v>
      </c>
      <c r="M71" s="18">
        <f t="shared" si="26"/>
        <v>71</v>
      </c>
      <c r="N71" s="14">
        <f t="shared" si="21"/>
        <v>0.8095238095238095</v>
      </c>
      <c r="O71" s="20">
        <f t="shared" si="27"/>
        <v>48.97619047619049</v>
      </c>
      <c r="P71" s="14">
        <f t="shared" si="22"/>
        <v>96.03174603174602</v>
      </c>
      <c r="Q71" s="18">
        <f t="shared" si="23"/>
        <v>3</v>
      </c>
      <c r="R71" s="18">
        <f t="shared" si="24"/>
        <v>1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25"/>
        <v>50</v>
      </c>
      <c r="M72" s="18">
        <f t="shared" si="26"/>
        <v>71</v>
      </c>
      <c r="N72" s="14">
        <f t="shared" si="21"/>
        <v>0</v>
      </c>
      <c r="O72" s="20">
        <f t="shared" si="27"/>
        <v>48.97619047619049</v>
      </c>
      <c r="P72" s="14">
        <f t="shared" si="22"/>
        <v>96.03174603174602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>
        <v>1</v>
      </c>
      <c r="C73" s="4"/>
      <c r="D73" s="3"/>
      <c r="E73" s="2"/>
      <c r="F73" s="2"/>
      <c r="G73" s="4">
        <v>1</v>
      </c>
      <c r="H73" s="2"/>
      <c r="I73" s="2"/>
      <c r="J73" s="18">
        <f t="shared" si="19"/>
        <v>1</v>
      </c>
      <c r="K73" s="18">
        <f t="shared" si="20"/>
        <v>1</v>
      </c>
      <c r="L73" s="18">
        <f t="shared" si="25"/>
        <v>51</v>
      </c>
      <c r="M73" s="18">
        <f t="shared" si="26"/>
        <v>72</v>
      </c>
      <c r="N73" s="14">
        <f t="shared" si="21"/>
        <v>0.8095238095238095</v>
      </c>
      <c r="O73" s="20">
        <f t="shared" si="27"/>
        <v>49.7857142857143</v>
      </c>
      <c r="P73" s="14">
        <f t="shared" si="22"/>
        <v>97.61904761904762</v>
      </c>
      <c r="Q73" s="18">
        <f t="shared" si="23"/>
        <v>2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25"/>
        <v>51</v>
      </c>
      <c r="M74" s="18">
        <f t="shared" si="26"/>
        <v>72</v>
      </c>
      <c r="N74" s="14">
        <f t="shared" si="21"/>
        <v>0</v>
      </c>
      <c r="O74" s="20">
        <f t="shared" si="27"/>
        <v>49.7857142857143</v>
      </c>
      <c r="P74" s="14">
        <f t="shared" si="22"/>
        <v>97.61904761904762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25"/>
        <v>51</v>
      </c>
      <c r="M75" s="18">
        <f t="shared" si="26"/>
        <v>72</v>
      </c>
      <c r="N75" s="14">
        <f t="shared" si="21"/>
        <v>0</v>
      </c>
      <c r="O75" s="20">
        <f t="shared" si="27"/>
        <v>49.7857142857143</v>
      </c>
      <c r="P75" s="14">
        <f t="shared" si="22"/>
        <v>97.61904761904762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>
        <v>1</v>
      </c>
      <c r="H76" s="2"/>
      <c r="I76" s="2"/>
      <c r="J76" s="18">
        <f t="shared" si="19"/>
        <v>0</v>
      </c>
      <c r="K76" s="18">
        <f t="shared" si="20"/>
        <v>1</v>
      </c>
      <c r="L76" s="18">
        <f t="shared" si="25"/>
        <v>51</v>
      </c>
      <c r="M76" s="18">
        <f t="shared" si="26"/>
        <v>73</v>
      </c>
      <c r="N76" s="14">
        <f t="shared" si="21"/>
        <v>0.40476190476190477</v>
      </c>
      <c r="O76" s="20">
        <f t="shared" si="27"/>
        <v>50.190476190476204</v>
      </c>
      <c r="P76" s="14">
        <f t="shared" si="22"/>
        <v>98.4126984126984</v>
      </c>
      <c r="Q76" s="18">
        <f t="shared" si="23"/>
        <v>1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25"/>
        <v>51</v>
      </c>
      <c r="M77" s="18">
        <f t="shared" si="26"/>
        <v>73</v>
      </c>
      <c r="N77" s="14">
        <f t="shared" si="21"/>
        <v>0</v>
      </c>
      <c r="O77" s="20">
        <f t="shared" si="27"/>
        <v>50.190476190476204</v>
      </c>
      <c r="P77" s="14">
        <f t="shared" si="22"/>
        <v>98.4126984126984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25"/>
        <v>51</v>
      </c>
      <c r="M78" s="18">
        <f t="shared" si="26"/>
        <v>73</v>
      </c>
      <c r="N78" s="14">
        <f t="shared" si="21"/>
        <v>0</v>
      </c>
      <c r="O78" s="20">
        <f t="shared" si="27"/>
        <v>50.190476190476204</v>
      </c>
      <c r="P78" s="14">
        <f t="shared" si="22"/>
        <v>98.4126984126984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25"/>
        <v>51</v>
      </c>
      <c r="M79" s="18">
        <f t="shared" si="26"/>
        <v>73</v>
      </c>
      <c r="N79" s="14">
        <f t="shared" si="21"/>
        <v>0</v>
      </c>
      <c r="O79" s="20">
        <f t="shared" si="27"/>
        <v>50.190476190476204</v>
      </c>
      <c r="P79" s="14">
        <f t="shared" si="22"/>
        <v>98.4126984126984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>
        <v>1</v>
      </c>
      <c r="H80" s="2"/>
      <c r="I80" s="2"/>
      <c r="J80" s="18">
        <f t="shared" si="19"/>
        <v>0</v>
      </c>
      <c r="K80" s="18">
        <f t="shared" si="20"/>
        <v>1</v>
      </c>
      <c r="L80" s="18">
        <f t="shared" si="25"/>
        <v>51</v>
      </c>
      <c r="M80" s="18">
        <f t="shared" si="26"/>
        <v>74</v>
      </c>
      <c r="N80" s="14">
        <f t="shared" si="21"/>
        <v>0.40476190476190477</v>
      </c>
      <c r="O80" s="20">
        <f t="shared" si="27"/>
        <v>50.59523809523811</v>
      </c>
      <c r="P80" s="14">
        <f t="shared" si="22"/>
        <v>99.2063492063492</v>
      </c>
      <c r="Q80" s="18">
        <f t="shared" si="23"/>
        <v>1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25"/>
        <v>51</v>
      </c>
      <c r="M81" s="18">
        <f t="shared" si="26"/>
        <v>74</v>
      </c>
      <c r="N81" s="14">
        <f t="shared" si="21"/>
        <v>0</v>
      </c>
      <c r="O81" s="20">
        <f t="shared" si="27"/>
        <v>50.59523809523811</v>
      </c>
      <c r="P81" s="14">
        <f t="shared" si="22"/>
        <v>99.2063492063492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25"/>
        <v>51</v>
      </c>
      <c r="M82" s="18">
        <f t="shared" si="26"/>
        <v>74</v>
      </c>
      <c r="N82" s="14">
        <f t="shared" si="21"/>
        <v>0</v>
      </c>
      <c r="O82" s="20">
        <f t="shared" si="27"/>
        <v>50.59523809523811</v>
      </c>
      <c r="P82" s="14">
        <f t="shared" si="22"/>
        <v>99.2063492063492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>
        <v>1</v>
      </c>
      <c r="H83" s="2"/>
      <c r="I83" s="2"/>
      <c r="J83" s="18">
        <f t="shared" si="19"/>
        <v>0</v>
      </c>
      <c r="K83" s="18">
        <f t="shared" si="20"/>
        <v>1</v>
      </c>
      <c r="L83" s="18">
        <f t="shared" si="25"/>
        <v>51</v>
      </c>
      <c r="M83" s="18">
        <f t="shared" si="26"/>
        <v>75</v>
      </c>
      <c r="N83" s="14">
        <f t="shared" si="21"/>
        <v>0.40476190476190477</v>
      </c>
      <c r="O83" s="20">
        <f t="shared" si="27"/>
        <v>51.000000000000014</v>
      </c>
      <c r="P83" s="14">
        <f t="shared" si="22"/>
        <v>100.00000000000001</v>
      </c>
      <c r="Q83" s="18">
        <f t="shared" si="23"/>
        <v>1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25"/>
        <v>51</v>
      </c>
      <c r="M84" s="18">
        <f t="shared" si="26"/>
        <v>75</v>
      </c>
      <c r="N84" s="14">
        <f t="shared" si="21"/>
        <v>0</v>
      </c>
      <c r="O84" s="20">
        <f t="shared" si="27"/>
        <v>51.000000000000014</v>
      </c>
      <c r="P84" s="14">
        <f t="shared" si="22"/>
        <v>100.00000000000001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t="shared" si="25"/>
        <v>51</v>
      </c>
      <c r="M85" s="18">
        <f t="shared" si="26"/>
        <v>75</v>
      </c>
      <c r="N85" s="14">
        <f t="shared" si="21"/>
        <v>0</v>
      </c>
      <c r="O85" s="20">
        <f t="shared" si="27"/>
        <v>51.000000000000014</v>
      </c>
      <c r="P85" s="14">
        <f t="shared" si="22"/>
        <v>100.00000000000001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5"/>
        <v>51</v>
      </c>
      <c r="M86" s="18">
        <f t="shared" si="26"/>
        <v>75</v>
      </c>
      <c r="N86" s="14">
        <f t="shared" si="21"/>
        <v>0</v>
      </c>
      <c r="O86" s="20">
        <f t="shared" si="27"/>
        <v>51.000000000000014</v>
      </c>
      <c r="P86" s="14">
        <f t="shared" si="22"/>
        <v>100.00000000000001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5"/>
        <v>51</v>
      </c>
      <c r="M87" s="18">
        <f t="shared" si="26"/>
        <v>75</v>
      </c>
      <c r="N87" s="14">
        <f t="shared" si="21"/>
        <v>0</v>
      </c>
      <c r="O87" s="20">
        <f t="shared" si="27"/>
        <v>51.000000000000014</v>
      </c>
      <c r="P87" s="14">
        <f t="shared" si="22"/>
        <v>100.00000000000001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5"/>
        <v>51</v>
      </c>
      <c r="M88" s="18">
        <f t="shared" si="26"/>
        <v>75</v>
      </c>
      <c r="N88" s="14">
        <f t="shared" si="21"/>
        <v>0</v>
      </c>
      <c r="O88" s="20">
        <f t="shared" si="27"/>
        <v>51.000000000000014</v>
      </c>
      <c r="P88" s="14">
        <f t="shared" si="22"/>
        <v>100.00000000000001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5"/>
        <v>51</v>
      </c>
      <c r="M89" s="18">
        <f t="shared" si="26"/>
        <v>75</v>
      </c>
      <c r="N89" s="14">
        <f t="shared" si="21"/>
        <v>0</v>
      </c>
      <c r="O89" s="20">
        <f t="shared" si="27"/>
        <v>51.000000000000014</v>
      </c>
      <c r="P89" s="14">
        <f t="shared" si="22"/>
        <v>100.00000000000001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5"/>
        <v>51</v>
      </c>
      <c r="M90" s="18">
        <f t="shared" si="26"/>
        <v>75</v>
      </c>
      <c r="N90" s="14">
        <f t="shared" si="21"/>
        <v>0</v>
      </c>
      <c r="O90" s="20">
        <f t="shared" si="27"/>
        <v>51.000000000000014</v>
      </c>
      <c r="P90" s="14">
        <f t="shared" si="22"/>
        <v>100.00000000000001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5"/>
        <v>51</v>
      </c>
      <c r="M91" s="18">
        <f t="shared" si="26"/>
        <v>75</v>
      </c>
      <c r="N91" s="14">
        <f t="shared" si="21"/>
        <v>0</v>
      </c>
      <c r="O91" s="20">
        <f t="shared" si="27"/>
        <v>51.000000000000014</v>
      </c>
      <c r="P91" s="14">
        <f t="shared" si="22"/>
        <v>100.00000000000001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5"/>
        <v>51</v>
      </c>
      <c r="M92" s="18">
        <f t="shared" si="26"/>
        <v>75</v>
      </c>
      <c r="N92" s="14">
        <f t="shared" si="21"/>
        <v>0</v>
      </c>
      <c r="O92" s="20">
        <f t="shared" si="27"/>
        <v>51.000000000000014</v>
      </c>
      <c r="P92" s="14">
        <f t="shared" si="22"/>
        <v>100.00000000000001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5"/>
        <v>51</v>
      </c>
      <c r="M93" s="18">
        <f t="shared" si="26"/>
        <v>75</v>
      </c>
      <c r="N93" s="14">
        <f t="shared" si="21"/>
        <v>0</v>
      </c>
      <c r="O93" s="20">
        <f t="shared" si="27"/>
        <v>51.000000000000014</v>
      </c>
      <c r="P93" s="14">
        <f t="shared" si="22"/>
        <v>100.00000000000001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5"/>
        <v>51</v>
      </c>
      <c r="M94" s="18">
        <f t="shared" si="26"/>
        <v>75</v>
      </c>
      <c r="N94" s="14">
        <f t="shared" si="21"/>
        <v>0</v>
      </c>
      <c r="O94" s="20">
        <f t="shared" si="27"/>
        <v>51.000000000000014</v>
      </c>
      <c r="P94" s="14">
        <f t="shared" si="22"/>
        <v>100.00000000000001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8" ref="B96:K96">SUM(B4:B94)</f>
        <v>19</v>
      </c>
      <c r="C96" s="18">
        <f t="shared" si="28"/>
        <v>35</v>
      </c>
      <c r="D96" s="18">
        <f t="shared" si="28"/>
        <v>1</v>
      </c>
      <c r="E96" s="18">
        <f t="shared" si="28"/>
        <v>2</v>
      </c>
      <c r="F96" s="18">
        <f t="shared" si="28"/>
        <v>3</v>
      </c>
      <c r="G96" s="18">
        <f t="shared" si="28"/>
        <v>74</v>
      </c>
      <c r="H96" s="18">
        <f t="shared" si="28"/>
        <v>2</v>
      </c>
      <c r="I96" s="18">
        <f t="shared" si="28"/>
        <v>0</v>
      </c>
      <c r="J96" s="18">
        <f t="shared" si="28"/>
        <v>51</v>
      </c>
      <c r="K96" s="18">
        <f t="shared" si="28"/>
        <v>75</v>
      </c>
      <c r="L96" s="18"/>
      <c r="M96" s="18"/>
      <c r="N96" s="18">
        <f>SUM(N4:N94)</f>
        <v>51.000000000000014</v>
      </c>
      <c r="O96" s="18"/>
      <c r="P96" s="18"/>
      <c r="Q96" s="18">
        <f>SUM(Q4:Q94)</f>
        <v>131</v>
      </c>
      <c r="R96" s="18">
        <f>SUM(R4:R94)</f>
        <v>5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L98" sqref="L9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72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209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197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1.8274111675126903</v>
      </c>
      <c r="AA4" s="14">
        <f aca="true" t="shared" si="6" ref="AA4:AA16">Z4*100/$Z$17</f>
        <v>2.5380710659898478</v>
      </c>
      <c r="AB4" s="20">
        <f>SUM(Q4:Q10)+SUM(R4:R10)</f>
        <v>5</v>
      </c>
      <c r="AC4" s="20">
        <f>100*SUM(Q4:Q10)/AB4</f>
        <v>100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0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6</v>
      </c>
      <c r="W5" s="13"/>
      <c r="X5" s="13"/>
      <c r="Y5" s="23" t="s">
        <v>39</v>
      </c>
      <c r="Z5" s="20">
        <f>SUM(N11:N17)</f>
        <v>1.8274111675126903</v>
      </c>
      <c r="AA5" s="14">
        <f t="shared" si="6"/>
        <v>2.5380710659898478</v>
      </c>
      <c r="AB5" s="20">
        <f>SUM(Q11:Q17)+SUM(R11:R17)</f>
        <v>7</v>
      </c>
      <c r="AC5" s="20">
        <f>100*SUM(Q11:Q17)/AB5</f>
        <v>85.71428571428571</v>
      </c>
    </row>
    <row r="6" spans="1:29" ht="15">
      <c r="A6" s="22">
        <v>32574</v>
      </c>
      <c r="B6" s="2"/>
      <c r="C6" s="2">
        <v>1</v>
      </c>
      <c r="D6" s="2"/>
      <c r="E6" s="2"/>
      <c r="F6" s="2"/>
      <c r="G6" s="2">
        <v>1</v>
      </c>
      <c r="H6" s="2"/>
      <c r="I6" s="2"/>
      <c r="J6" s="18">
        <f t="shared" si="0"/>
        <v>1</v>
      </c>
      <c r="K6" s="18">
        <f t="shared" si="1"/>
        <v>1</v>
      </c>
      <c r="L6" s="18">
        <f t="shared" si="7"/>
        <v>1</v>
      </c>
      <c r="M6" s="18">
        <f t="shared" si="8"/>
        <v>1</v>
      </c>
      <c r="N6" s="14">
        <f t="shared" si="2"/>
        <v>0.7309644670050761</v>
      </c>
      <c r="O6" s="20">
        <f t="shared" si="9"/>
        <v>0.7309644670050761</v>
      </c>
      <c r="P6" s="14">
        <f t="shared" si="3"/>
        <v>1.015228426395939</v>
      </c>
      <c r="Q6" s="18">
        <f t="shared" si="4"/>
        <v>2</v>
      </c>
      <c r="R6" s="18">
        <f t="shared" si="5"/>
        <v>0</v>
      </c>
      <c r="T6" s="17" t="s">
        <v>40</v>
      </c>
      <c r="V6" s="18">
        <f>Q96</f>
        <v>203</v>
      </c>
      <c r="W6" s="13"/>
      <c r="X6" s="23" t="s">
        <v>41</v>
      </c>
      <c r="Z6" s="20">
        <f>SUM(N18:N24)</f>
        <v>24.48730964467005</v>
      </c>
      <c r="AA6" s="14">
        <f t="shared" si="6"/>
        <v>34.01015228426396</v>
      </c>
      <c r="AB6" s="20">
        <f>SUM(Q18:Q24)+SUM(R18:R24)</f>
        <v>69</v>
      </c>
      <c r="AC6" s="20">
        <f>100*SUM(Q18:Q24)/AB6</f>
        <v>98.55072463768116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8"/>
        <v>1</v>
      </c>
      <c r="N7" s="14">
        <f t="shared" si="2"/>
        <v>0</v>
      </c>
      <c r="O7" s="20">
        <f t="shared" si="9"/>
        <v>0.7309644670050761</v>
      </c>
      <c r="P7" s="14">
        <f t="shared" si="3"/>
        <v>1.015228426395939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97.12918660287082</v>
      </c>
      <c r="W7" s="13"/>
      <c r="Y7" s="23" t="s">
        <v>43</v>
      </c>
      <c r="Z7" s="20">
        <f>SUM(N25:N31)</f>
        <v>11.32994923857868</v>
      </c>
      <c r="AA7" s="14">
        <f t="shared" si="6"/>
        <v>15.736040609137055</v>
      </c>
      <c r="AB7" s="20">
        <f>SUM(Q25:Q31)+SUM(R25:R31)</f>
        <v>33</v>
      </c>
      <c r="AC7" s="20">
        <f>100*SUM(Q25:Q31)/AB7</f>
        <v>96.96969696969697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8"/>
        <v>1</v>
      </c>
      <c r="N8" s="14">
        <f t="shared" si="2"/>
        <v>0</v>
      </c>
      <c r="O8" s="20">
        <f t="shared" si="9"/>
        <v>0.7309644670050761</v>
      </c>
      <c r="P8" s="14">
        <f t="shared" si="3"/>
        <v>1.015228426395939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11.32994923857868</v>
      </c>
      <c r="AA8" s="14">
        <f t="shared" si="6"/>
        <v>15.736040609137055</v>
      </c>
      <c r="AB8" s="20">
        <f>SUM(Q32:Q38)+SUM(R32:R38)</f>
        <v>35</v>
      </c>
      <c r="AC8" s="20">
        <f>100*SUM(Q32:Q38)/AB8</f>
        <v>94.28571428571429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8"/>
        <v>1</v>
      </c>
      <c r="N9" s="14">
        <f t="shared" si="2"/>
        <v>0</v>
      </c>
      <c r="O9" s="20">
        <f t="shared" si="9"/>
        <v>0.7309644670050761</v>
      </c>
      <c r="P9" s="14">
        <f t="shared" si="3"/>
        <v>1.015228426395939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4.751269035532994</v>
      </c>
      <c r="AA9" s="14">
        <f t="shared" si="6"/>
        <v>6.598984771573603</v>
      </c>
      <c r="AB9" s="20">
        <f>SUM(Q39:Q45)+SUM(R39:R45)</f>
        <v>13</v>
      </c>
      <c r="AC9" s="20">
        <f>100*SUM(Q39:Q45)/AB9</f>
        <v>100</v>
      </c>
    </row>
    <row r="10" spans="1:29" ht="15">
      <c r="A10" s="22">
        <v>32578</v>
      </c>
      <c r="B10" s="2"/>
      <c r="C10" s="2">
        <v>1</v>
      </c>
      <c r="D10" s="2"/>
      <c r="E10" s="2"/>
      <c r="F10" s="2"/>
      <c r="G10" s="2">
        <v>2</v>
      </c>
      <c r="H10" s="2"/>
      <c r="I10" s="2"/>
      <c r="J10" s="18">
        <f t="shared" si="0"/>
        <v>1</v>
      </c>
      <c r="K10" s="18">
        <f t="shared" si="1"/>
        <v>2</v>
      </c>
      <c r="L10" s="18">
        <f t="shared" si="7"/>
        <v>2</v>
      </c>
      <c r="M10" s="18">
        <f t="shared" si="8"/>
        <v>3</v>
      </c>
      <c r="N10" s="14">
        <f t="shared" si="2"/>
        <v>1.0964467005076142</v>
      </c>
      <c r="O10" s="20">
        <f t="shared" si="9"/>
        <v>1.8274111675126903</v>
      </c>
      <c r="P10" s="14">
        <f t="shared" si="3"/>
        <v>2.5380710659898478</v>
      </c>
      <c r="Q10" s="18">
        <f t="shared" si="4"/>
        <v>3</v>
      </c>
      <c r="R10" s="18">
        <f t="shared" si="5"/>
        <v>0</v>
      </c>
      <c r="U10" s="17" t="s">
        <v>4</v>
      </c>
      <c r="V10" s="14">
        <f>100*(+C96/(B96+C96))</f>
        <v>67.94871794871796</v>
      </c>
      <c r="W10" s="13"/>
      <c r="X10" s="25" t="s">
        <v>47</v>
      </c>
      <c r="Z10" s="20">
        <f>SUM(N46:N52)</f>
        <v>9.868020304568528</v>
      </c>
      <c r="AA10" s="14">
        <f t="shared" si="6"/>
        <v>13.705583756345177</v>
      </c>
      <c r="AB10" s="20">
        <f>SUM(Q46:Q52)+SUM(R46:R52)</f>
        <v>27</v>
      </c>
      <c r="AC10" s="20">
        <f>100*SUM(Q46:Q52)/AB10</f>
        <v>100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2</v>
      </c>
      <c r="M11" s="18">
        <f t="shared" si="8"/>
        <v>3</v>
      </c>
      <c r="N11" s="14">
        <f t="shared" si="2"/>
        <v>0</v>
      </c>
      <c r="O11" s="20">
        <f t="shared" si="9"/>
        <v>1.8274111675126903</v>
      </c>
      <c r="P11" s="14">
        <f t="shared" si="3"/>
        <v>2.5380710659898478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95.19999999999999</v>
      </c>
      <c r="W11" s="13"/>
      <c r="Y11" s="25" t="s">
        <v>48</v>
      </c>
      <c r="Z11" s="20">
        <f>SUM(N53:N59)</f>
        <v>2.9238578680203045</v>
      </c>
      <c r="AA11" s="14">
        <f t="shared" si="6"/>
        <v>4.060913705583756</v>
      </c>
      <c r="AB11" s="20">
        <f>SUM(Q53:Q59)+SUM(R53:R59)</f>
        <v>10</v>
      </c>
      <c r="AC11" s="20">
        <f>100*SUM(Q53:Q59)/AB11</f>
        <v>90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2</v>
      </c>
      <c r="M12" s="18">
        <f t="shared" si="8"/>
        <v>3</v>
      </c>
      <c r="N12" s="14">
        <f t="shared" si="2"/>
        <v>0</v>
      </c>
      <c r="O12" s="20">
        <f t="shared" si="9"/>
        <v>1.8274111675126903</v>
      </c>
      <c r="P12" s="14">
        <f t="shared" si="3"/>
        <v>2.5380710659898478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84.72906403940887</v>
      </c>
      <c r="W12" s="13"/>
      <c r="X12" s="25" t="s">
        <v>50</v>
      </c>
      <c r="Z12" s="20">
        <f>SUM(N60:N66)</f>
        <v>1.8274111675126903</v>
      </c>
      <c r="AA12" s="14">
        <f t="shared" si="6"/>
        <v>2.5380710659898478</v>
      </c>
      <c r="AB12" s="20">
        <f>SUM(Q60:Q66)+SUM(R60:R66)</f>
        <v>5</v>
      </c>
      <c r="AC12" s="20">
        <f>100*SUM(Q60:Q66)/AB12</f>
        <v>100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2</v>
      </c>
      <c r="M13" s="18">
        <f t="shared" si="8"/>
        <v>3</v>
      </c>
      <c r="N13" s="14">
        <f t="shared" si="2"/>
        <v>0</v>
      </c>
      <c r="O13" s="20">
        <f t="shared" si="9"/>
        <v>1.8274111675126903</v>
      </c>
      <c r="P13" s="14">
        <f t="shared" si="3"/>
        <v>2.5380710659898478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0.7309644670050761</v>
      </c>
      <c r="AA13" s="14">
        <f t="shared" si="6"/>
        <v>1.015228426395939</v>
      </c>
      <c r="AB13" s="20">
        <f>SUM(Q67:Q73)+SUM(R67:R73)</f>
        <v>2</v>
      </c>
      <c r="AC13" s="20">
        <f>100*SUM(Q67:Q73)/AB13</f>
        <v>100</v>
      </c>
    </row>
    <row r="14" spans="1:29" ht="15">
      <c r="A14" s="22">
        <v>32582</v>
      </c>
      <c r="B14" s="2"/>
      <c r="C14" s="2">
        <v>3</v>
      </c>
      <c r="D14" s="2"/>
      <c r="E14" s="2">
        <v>1</v>
      </c>
      <c r="F14" s="2"/>
      <c r="G14" s="2">
        <v>3</v>
      </c>
      <c r="H14" s="2"/>
      <c r="I14" s="2"/>
      <c r="J14" s="18">
        <f t="shared" si="0"/>
        <v>2</v>
      </c>
      <c r="K14" s="18">
        <f t="shared" si="1"/>
        <v>3</v>
      </c>
      <c r="L14" s="18">
        <f t="shared" si="7"/>
        <v>4</v>
      </c>
      <c r="M14" s="18">
        <f t="shared" si="8"/>
        <v>6</v>
      </c>
      <c r="N14" s="14">
        <f t="shared" si="2"/>
        <v>1.8274111675126903</v>
      </c>
      <c r="O14" s="20">
        <f t="shared" si="9"/>
        <v>3.6548223350253806</v>
      </c>
      <c r="P14" s="14">
        <f t="shared" si="3"/>
        <v>5.0761421319796955</v>
      </c>
      <c r="Q14" s="18">
        <f t="shared" si="4"/>
        <v>6</v>
      </c>
      <c r="R14" s="18">
        <f t="shared" si="5"/>
        <v>1</v>
      </c>
      <c r="T14" s="17"/>
      <c r="W14" s="13"/>
      <c r="X14" s="25" t="s">
        <v>52</v>
      </c>
      <c r="Z14" s="20">
        <f>SUM(N74:N80)</f>
        <v>0.7309644670050761</v>
      </c>
      <c r="AA14" s="14">
        <f t="shared" si="6"/>
        <v>1.015228426395939</v>
      </c>
      <c r="AB14" s="20">
        <f>SUM(Q74:Q80)+SUM(R74:R80)</f>
        <v>2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4</v>
      </c>
      <c r="M15" s="18">
        <f t="shared" si="8"/>
        <v>6</v>
      </c>
      <c r="N15" s="14">
        <f t="shared" si="2"/>
        <v>0</v>
      </c>
      <c r="O15" s="20">
        <f t="shared" si="9"/>
        <v>3.6548223350253806</v>
      </c>
      <c r="P15" s="14">
        <f t="shared" si="3"/>
        <v>5.0761421319796955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0.36548223350253806</v>
      </c>
      <c r="AA15" s="14">
        <f t="shared" si="6"/>
        <v>0.5076142131979695</v>
      </c>
      <c r="AB15" s="20">
        <f>SUM(Q81:Q87)+SUM(R81:R87)</f>
        <v>1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4</v>
      </c>
      <c r="M16" s="18">
        <f t="shared" si="8"/>
        <v>6</v>
      </c>
      <c r="N16" s="14">
        <f t="shared" si="2"/>
        <v>0</v>
      </c>
      <c r="O16" s="20">
        <f t="shared" si="9"/>
        <v>3.6548223350253806</v>
      </c>
      <c r="P16" s="14">
        <f t="shared" si="3"/>
        <v>5.0761421319796955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 t="e">
        <f>100*SUM(Q88:Q94)/AB16</f>
        <v>#DIV/0!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4</v>
      </c>
      <c r="M17" s="18">
        <f t="shared" si="8"/>
        <v>6</v>
      </c>
      <c r="N17" s="14">
        <f t="shared" si="2"/>
        <v>0</v>
      </c>
      <c r="O17" s="20">
        <f t="shared" si="9"/>
        <v>3.6548223350253806</v>
      </c>
      <c r="P17" s="14">
        <f t="shared" si="3"/>
        <v>5.0761421319796955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72</v>
      </c>
      <c r="AA17" s="18">
        <f>SUM(AA4:AA16)</f>
        <v>99.99999999999999</v>
      </c>
      <c r="AB17" s="18">
        <f>SUM(AB4:AB16)</f>
        <v>209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4</v>
      </c>
      <c r="M18" s="18">
        <f t="shared" si="8"/>
        <v>6</v>
      </c>
      <c r="N18" s="14">
        <f t="shared" si="2"/>
        <v>0</v>
      </c>
      <c r="O18" s="20">
        <f t="shared" si="9"/>
        <v>3.6548223350253806</v>
      </c>
      <c r="P18" s="14">
        <f t="shared" si="3"/>
        <v>5.0761421319796955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4</v>
      </c>
      <c r="M19" s="18">
        <f t="shared" si="8"/>
        <v>6</v>
      </c>
      <c r="N19" s="14">
        <f t="shared" si="2"/>
        <v>0</v>
      </c>
      <c r="O19" s="20">
        <f t="shared" si="9"/>
        <v>3.6548223350253806</v>
      </c>
      <c r="P19" s="14">
        <f t="shared" si="3"/>
        <v>5.0761421319796955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>
        <v>1</v>
      </c>
      <c r="C20" s="4">
        <v>3</v>
      </c>
      <c r="D20" s="2"/>
      <c r="E20" s="2"/>
      <c r="F20" s="2"/>
      <c r="G20" s="4">
        <v>13</v>
      </c>
      <c r="H20" s="2"/>
      <c r="I20" s="2"/>
      <c r="J20" s="18">
        <f t="shared" si="0"/>
        <v>4</v>
      </c>
      <c r="K20" s="18">
        <f t="shared" si="1"/>
        <v>13</v>
      </c>
      <c r="L20" s="18">
        <f t="shared" si="7"/>
        <v>8</v>
      </c>
      <c r="M20" s="18">
        <f t="shared" si="8"/>
        <v>19</v>
      </c>
      <c r="N20" s="14">
        <f t="shared" si="2"/>
        <v>6.213197969543147</v>
      </c>
      <c r="O20" s="20">
        <f t="shared" si="9"/>
        <v>9.868020304568528</v>
      </c>
      <c r="P20" s="14">
        <f t="shared" si="3"/>
        <v>13.705583756345177</v>
      </c>
      <c r="Q20" s="18">
        <f t="shared" si="4"/>
        <v>17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8</v>
      </c>
      <c r="M21" s="18">
        <f t="shared" si="8"/>
        <v>19</v>
      </c>
      <c r="N21" s="14">
        <f t="shared" si="2"/>
        <v>0</v>
      </c>
      <c r="O21" s="20">
        <f t="shared" si="9"/>
        <v>9.868020304568528</v>
      </c>
      <c r="P21" s="14">
        <f t="shared" si="3"/>
        <v>13.705583756345177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8</v>
      </c>
      <c r="M22" s="18">
        <f t="shared" si="8"/>
        <v>19</v>
      </c>
      <c r="N22" s="14">
        <f t="shared" si="2"/>
        <v>0</v>
      </c>
      <c r="O22" s="20">
        <f t="shared" si="9"/>
        <v>9.868020304568528</v>
      </c>
      <c r="P22" s="14">
        <f t="shared" si="3"/>
        <v>13.705583756345177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>
        <v>6</v>
      </c>
      <c r="C23" s="2">
        <v>10</v>
      </c>
      <c r="D23" s="2"/>
      <c r="E23" s="2"/>
      <c r="F23" s="2">
        <v>2</v>
      </c>
      <c r="G23" s="2">
        <v>22</v>
      </c>
      <c r="H23" s="2"/>
      <c r="I23" s="2"/>
      <c r="J23" s="18">
        <f t="shared" si="0"/>
        <v>16</v>
      </c>
      <c r="K23" s="18">
        <f t="shared" si="1"/>
        <v>24</v>
      </c>
      <c r="L23" s="18">
        <f t="shared" si="7"/>
        <v>24</v>
      </c>
      <c r="M23" s="18">
        <f t="shared" si="8"/>
        <v>43</v>
      </c>
      <c r="N23" s="14">
        <f t="shared" si="2"/>
        <v>14.619289340101522</v>
      </c>
      <c r="O23" s="20">
        <f t="shared" si="9"/>
        <v>24.48730964467005</v>
      </c>
      <c r="P23" s="14">
        <f t="shared" si="3"/>
        <v>34.01015228426396</v>
      </c>
      <c r="Q23" s="18">
        <f t="shared" si="4"/>
        <v>40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>
        <v>2</v>
      </c>
      <c r="C24" s="4">
        <v>1</v>
      </c>
      <c r="D24" s="2">
        <v>1</v>
      </c>
      <c r="E24" s="4"/>
      <c r="F24" s="2"/>
      <c r="G24" s="4">
        <v>8</v>
      </c>
      <c r="H24" s="2"/>
      <c r="I24" s="2"/>
      <c r="J24" s="18">
        <f t="shared" si="0"/>
        <v>2</v>
      </c>
      <c r="K24" s="18">
        <f t="shared" si="1"/>
        <v>8</v>
      </c>
      <c r="L24" s="18">
        <f t="shared" si="7"/>
        <v>26</v>
      </c>
      <c r="M24" s="18">
        <f t="shared" si="8"/>
        <v>51</v>
      </c>
      <c r="N24" s="14">
        <f t="shared" si="2"/>
        <v>3.6548223350253806</v>
      </c>
      <c r="O24" s="20">
        <f t="shared" si="9"/>
        <v>28.142131979695428</v>
      </c>
      <c r="P24" s="14">
        <f t="shared" si="3"/>
        <v>39.086294416243646</v>
      </c>
      <c r="Q24" s="18">
        <f t="shared" si="4"/>
        <v>11</v>
      </c>
      <c r="R24" s="18">
        <f t="shared" si="5"/>
        <v>1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t="shared" si="7"/>
        <v>26</v>
      </c>
      <c r="M25" s="18">
        <f t="shared" si="8"/>
        <v>51</v>
      </c>
      <c r="N25" s="14">
        <f t="shared" si="2"/>
        <v>0</v>
      </c>
      <c r="O25" s="20">
        <f t="shared" si="9"/>
        <v>28.142131979695428</v>
      </c>
      <c r="P25" s="14">
        <f t="shared" si="3"/>
        <v>39.086294416243646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7"/>
        <v>26</v>
      </c>
      <c r="M26" s="18">
        <f t="shared" si="8"/>
        <v>51</v>
      </c>
      <c r="N26" s="14">
        <f t="shared" si="2"/>
        <v>0</v>
      </c>
      <c r="O26" s="20">
        <f t="shared" si="9"/>
        <v>28.142131979695428</v>
      </c>
      <c r="P26" s="14">
        <f t="shared" si="3"/>
        <v>39.086294416243646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>
        <v>4</v>
      </c>
      <c r="C27" s="2">
        <v>5</v>
      </c>
      <c r="D27" s="2">
        <v>1</v>
      </c>
      <c r="E27" s="2"/>
      <c r="F27" s="2">
        <v>1</v>
      </c>
      <c r="G27" s="2">
        <v>9</v>
      </c>
      <c r="H27" s="2"/>
      <c r="I27" s="2"/>
      <c r="J27" s="18">
        <f t="shared" si="0"/>
        <v>8</v>
      </c>
      <c r="K27" s="18">
        <f t="shared" si="1"/>
        <v>10</v>
      </c>
      <c r="L27" s="18">
        <f t="shared" si="7"/>
        <v>34</v>
      </c>
      <c r="M27" s="18">
        <f t="shared" si="8"/>
        <v>61</v>
      </c>
      <c r="N27" s="14">
        <f t="shared" si="2"/>
        <v>6.5786802030456855</v>
      </c>
      <c r="O27" s="20">
        <f t="shared" si="9"/>
        <v>34.72081218274111</v>
      </c>
      <c r="P27" s="14">
        <f t="shared" si="3"/>
        <v>48.223350253807105</v>
      </c>
      <c r="Q27" s="18">
        <f t="shared" si="4"/>
        <v>19</v>
      </c>
      <c r="R27" s="18">
        <f t="shared" si="5"/>
        <v>1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7"/>
        <v>34</v>
      </c>
      <c r="M28" s="18">
        <f t="shared" si="8"/>
        <v>61</v>
      </c>
      <c r="N28" s="14">
        <f t="shared" si="2"/>
        <v>0</v>
      </c>
      <c r="O28" s="20">
        <f t="shared" si="9"/>
        <v>34.72081218274111</v>
      </c>
      <c r="P28" s="14">
        <f t="shared" si="3"/>
        <v>48.223350253807105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>
        <v>1</v>
      </c>
      <c r="C29" s="2">
        <v>2</v>
      </c>
      <c r="D29" s="2"/>
      <c r="E29" s="2"/>
      <c r="F29" s="2"/>
      <c r="G29" s="2">
        <v>4</v>
      </c>
      <c r="H29" s="2"/>
      <c r="I29" s="2"/>
      <c r="J29" s="18">
        <f t="shared" si="0"/>
        <v>3</v>
      </c>
      <c r="K29" s="18">
        <f t="shared" si="1"/>
        <v>4</v>
      </c>
      <c r="L29" s="18">
        <f t="shared" si="7"/>
        <v>37</v>
      </c>
      <c r="M29" s="18">
        <f t="shared" si="8"/>
        <v>65</v>
      </c>
      <c r="N29" s="14">
        <f t="shared" si="2"/>
        <v>2.558375634517766</v>
      </c>
      <c r="O29" s="20">
        <f t="shared" si="9"/>
        <v>37.27918781725888</v>
      </c>
      <c r="P29" s="14">
        <f t="shared" si="3"/>
        <v>51.77664974619289</v>
      </c>
      <c r="Q29" s="18">
        <f t="shared" si="4"/>
        <v>7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7"/>
        <v>37</v>
      </c>
      <c r="M30" s="18">
        <f t="shared" si="8"/>
        <v>65</v>
      </c>
      <c r="N30" s="14">
        <f t="shared" si="2"/>
        <v>0</v>
      </c>
      <c r="O30" s="20">
        <f t="shared" si="9"/>
        <v>37.27918781725888</v>
      </c>
      <c r="P30" s="14">
        <f t="shared" si="3"/>
        <v>51.77664974619289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/>
      <c r="C31" s="4">
        <v>2</v>
      </c>
      <c r="D31" s="4"/>
      <c r="E31" s="2"/>
      <c r="F31" s="4"/>
      <c r="G31" s="4">
        <v>4</v>
      </c>
      <c r="H31" s="2"/>
      <c r="I31" s="4"/>
      <c r="J31" s="18">
        <f t="shared" si="0"/>
        <v>2</v>
      </c>
      <c r="K31" s="18">
        <f t="shared" si="1"/>
        <v>4</v>
      </c>
      <c r="L31" s="18">
        <f t="shared" si="7"/>
        <v>39</v>
      </c>
      <c r="M31" s="18">
        <f t="shared" si="8"/>
        <v>69</v>
      </c>
      <c r="N31" s="14">
        <f t="shared" si="2"/>
        <v>2.1928934010152283</v>
      </c>
      <c r="O31" s="20">
        <f t="shared" si="9"/>
        <v>39.472081218274106</v>
      </c>
      <c r="P31" s="14">
        <f t="shared" si="3"/>
        <v>54.8223350253807</v>
      </c>
      <c r="Q31" s="18">
        <f t="shared" si="4"/>
        <v>6</v>
      </c>
      <c r="R31" s="18">
        <f t="shared" si="5"/>
        <v>0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7"/>
        <v>39</v>
      </c>
      <c r="M32" s="18">
        <f t="shared" si="8"/>
        <v>69</v>
      </c>
      <c r="N32" s="14">
        <f t="shared" si="2"/>
        <v>0</v>
      </c>
      <c r="O32" s="20">
        <f t="shared" si="9"/>
        <v>39.472081218274106</v>
      </c>
      <c r="P32" s="14">
        <f t="shared" si="3"/>
        <v>54.8223350253807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7"/>
        <v>39</v>
      </c>
      <c r="M33" s="18">
        <f t="shared" si="8"/>
        <v>69</v>
      </c>
      <c r="N33" s="14">
        <f t="shared" si="2"/>
        <v>0</v>
      </c>
      <c r="O33" s="20">
        <f t="shared" si="9"/>
        <v>39.472081218274106</v>
      </c>
      <c r="P33" s="14">
        <f t="shared" si="3"/>
        <v>54.8223350253807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>
        <v>1</v>
      </c>
      <c r="C34" s="4">
        <v>7</v>
      </c>
      <c r="D34" s="4"/>
      <c r="E34" s="4"/>
      <c r="F34" s="2"/>
      <c r="G34" s="4">
        <v>14</v>
      </c>
      <c r="H34" s="2"/>
      <c r="I34" s="2"/>
      <c r="J34" s="18">
        <f t="shared" si="0"/>
        <v>8</v>
      </c>
      <c r="K34" s="18">
        <f t="shared" si="1"/>
        <v>14</v>
      </c>
      <c r="L34" s="18">
        <f t="shared" si="7"/>
        <v>47</v>
      </c>
      <c r="M34" s="18">
        <f t="shared" si="8"/>
        <v>83</v>
      </c>
      <c r="N34" s="14">
        <f t="shared" si="2"/>
        <v>8.040609137055837</v>
      </c>
      <c r="O34" s="20">
        <f t="shared" si="9"/>
        <v>47.512690355329944</v>
      </c>
      <c r="P34" s="14">
        <f t="shared" si="3"/>
        <v>65.98984771573603</v>
      </c>
      <c r="Q34" s="18">
        <f t="shared" si="4"/>
        <v>22</v>
      </c>
      <c r="R34" s="18">
        <f t="shared" si="5"/>
        <v>0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7"/>
        <v>47</v>
      </c>
      <c r="M35" s="18">
        <f t="shared" si="8"/>
        <v>83</v>
      </c>
      <c r="N35" s="14">
        <f t="shared" si="2"/>
        <v>0</v>
      </c>
      <c r="O35" s="20">
        <f t="shared" si="9"/>
        <v>47.512690355329944</v>
      </c>
      <c r="P35" s="14">
        <f t="shared" si="3"/>
        <v>65.98984771573603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47</v>
      </c>
      <c r="M36" s="18">
        <f t="shared" si="8"/>
        <v>83</v>
      </c>
      <c r="N36" s="14">
        <f aca="true" t="shared" si="12" ref="N36:N67">(+J36+K36)*($J$96/($J$96+$K$96))</f>
        <v>0</v>
      </c>
      <c r="O36" s="20">
        <f t="shared" si="9"/>
        <v>47.512690355329944</v>
      </c>
      <c r="P36" s="14">
        <f aca="true" t="shared" si="13" ref="P36:P67">O36*100/$N$96</f>
        <v>65.98984771573603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>
        <v>1</v>
      </c>
      <c r="C37" s="2"/>
      <c r="D37" s="2">
        <v>1</v>
      </c>
      <c r="E37" s="2">
        <v>1</v>
      </c>
      <c r="F37" s="2"/>
      <c r="G37" s="2">
        <v>10</v>
      </c>
      <c r="H37" s="2"/>
      <c r="I37" s="2"/>
      <c r="J37" s="18">
        <f t="shared" si="10"/>
        <v>-1</v>
      </c>
      <c r="K37" s="18">
        <f t="shared" si="11"/>
        <v>10</v>
      </c>
      <c r="L37" s="18">
        <f aca="true" t="shared" si="16" ref="L37:L68">L36+J37</f>
        <v>46</v>
      </c>
      <c r="M37" s="18">
        <f aca="true" t="shared" si="17" ref="M37:M68">M36+K37</f>
        <v>93</v>
      </c>
      <c r="N37" s="14">
        <f t="shared" si="12"/>
        <v>3.2893401015228427</v>
      </c>
      <c r="O37" s="20">
        <f aca="true" t="shared" si="18" ref="O37:O68">O36+N37</f>
        <v>50.80203045685279</v>
      </c>
      <c r="P37" s="14">
        <f t="shared" si="13"/>
        <v>70.55837563451776</v>
      </c>
      <c r="Q37" s="18">
        <f t="shared" si="14"/>
        <v>11</v>
      </c>
      <c r="R37" s="18">
        <f t="shared" si="15"/>
        <v>2</v>
      </c>
    </row>
    <row r="38" spans="1:18" ht="15">
      <c r="A38" s="22">
        <v>32606</v>
      </c>
      <c r="B38" s="4"/>
      <c r="C38" s="4"/>
      <c r="D38" s="2"/>
      <c r="E38" s="2"/>
      <c r="F38" s="2"/>
      <c r="G38" s="4"/>
      <c r="H38" s="2"/>
      <c r="I38" s="2"/>
      <c r="J38" s="18">
        <f t="shared" si="10"/>
        <v>0</v>
      </c>
      <c r="K38" s="18">
        <f t="shared" si="11"/>
        <v>0</v>
      </c>
      <c r="L38" s="18">
        <f t="shared" si="16"/>
        <v>46</v>
      </c>
      <c r="M38" s="18">
        <f t="shared" si="17"/>
        <v>93</v>
      </c>
      <c r="N38" s="14">
        <f t="shared" si="12"/>
        <v>0</v>
      </c>
      <c r="O38" s="20">
        <f t="shared" si="18"/>
        <v>50.80203045685279</v>
      </c>
      <c r="P38" s="14">
        <f t="shared" si="13"/>
        <v>70.55837563451776</v>
      </c>
      <c r="Q38" s="18">
        <f t="shared" si="14"/>
        <v>0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16"/>
        <v>46</v>
      </c>
      <c r="M39" s="18">
        <f t="shared" si="17"/>
        <v>93</v>
      </c>
      <c r="N39" s="14">
        <f t="shared" si="12"/>
        <v>0</v>
      </c>
      <c r="O39" s="20">
        <f t="shared" si="18"/>
        <v>50.80203045685279</v>
      </c>
      <c r="P39" s="14">
        <f t="shared" si="13"/>
        <v>70.55837563451776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16"/>
        <v>46</v>
      </c>
      <c r="M40" s="18">
        <f t="shared" si="17"/>
        <v>93</v>
      </c>
      <c r="N40" s="14">
        <f t="shared" si="12"/>
        <v>0</v>
      </c>
      <c r="O40" s="20">
        <f t="shared" si="18"/>
        <v>50.80203045685279</v>
      </c>
      <c r="P40" s="14">
        <f t="shared" si="13"/>
        <v>70.55837563451776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>
        <v>2</v>
      </c>
      <c r="C41" s="4">
        <v>3</v>
      </c>
      <c r="D41" s="4"/>
      <c r="E41" s="3"/>
      <c r="F41" s="2"/>
      <c r="G41" s="4">
        <v>1</v>
      </c>
      <c r="H41" s="2"/>
      <c r="I41" s="2"/>
      <c r="J41" s="18">
        <f t="shared" si="10"/>
        <v>5</v>
      </c>
      <c r="K41" s="18">
        <f t="shared" si="11"/>
        <v>1</v>
      </c>
      <c r="L41" s="18">
        <f t="shared" si="16"/>
        <v>51</v>
      </c>
      <c r="M41" s="18">
        <f t="shared" si="17"/>
        <v>94</v>
      </c>
      <c r="N41" s="14">
        <f t="shared" si="12"/>
        <v>2.1928934010152283</v>
      </c>
      <c r="O41" s="20">
        <f t="shared" si="18"/>
        <v>52.99492385786802</v>
      </c>
      <c r="P41" s="14">
        <f t="shared" si="13"/>
        <v>73.60406091370558</v>
      </c>
      <c r="Q41" s="18">
        <f t="shared" si="14"/>
        <v>6</v>
      </c>
      <c r="R41" s="18">
        <f t="shared" si="15"/>
        <v>0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16"/>
        <v>51</v>
      </c>
      <c r="M42" s="18">
        <f t="shared" si="17"/>
        <v>94</v>
      </c>
      <c r="N42" s="14">
        <f t="shared" si="12"/>
        <v>0</v>
      </c>
      <c r="O42" s="20">
        <f t="shared" si="18"/>
        <v>52.99492385786802</v>
      </c>
      <c r="P42" s="14">
        <f t="shared" si="13"/>
        <v>73.60406091370558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16"/>
        <v>51</v>
      </c>
      <c r="M43" s="18">
        <f t="shared" si="17"/>
        <v>94</v>
      </c>
      <c r="N43" s="14">
        <f t="shared" si="12"/>
        <v>0</v>
      </c>
      <c r="O43" s="20">
        <f t="shared" si="18"/>
        <v>52.99492385786802</v>
      </c>
      <c r="P43" s="14">
        <f t="shared" si="13"/>
        <v>73.60406091370558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16"/>
        <v>51</v>
      </c>
      <c r="M44" s="18">
        <f t="shared" si="17"/>
        <v>94</v>
      </c>
      <c r="N44" s="14">
        <f t="shared" si="12"/>
        <v>0</v>
      </c>
      <c r="O44" s="20">
        <f t="shared" si="18"/>
        <v>52.99492385786802</v>
      </c>
      <c r="P44" s="14">
        <f t="shared" si="13"/>
        <v>73.60406091370558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>
        <v>2</v>
      </c>
      <c r="C45" s="4">
        <v>1</v>
      </c>
      <c r="D45" s="2"/>
      <c r="E45" s="2"/>
      <c r="F45" s="2">
        <v>1</v>
      </c>
      <c r="G45" s="4">
        <v>3</v>
      </c>
      <c r="H45" s="2"/>
      <c r="I45" s="2"/>
      <c r="J45" s="18">
        <f t="shared" si="10"/>
        <v>3</v>
      </c>
      <c r="K45" s="18">
        <f t="shared" si="11"/>
        <v>4</v>
      </c>
      <c r="L45" s="18">
        <f t="shared" si="16"/>
        <v>54</v>
      </c>
      <c r="M45" s="18">
        <f t="shared" si="17"/>
        <v>98</v>
      </c>
      <c r="N45" s="14">
        <f t="shared" si="12"/>
        <v>2.558375634517766</v>
      </c>
      <c r="O45" s="20">
        <f t="shared" si="18"/>
        <v>55.55329949238578</v>
      </c>
      <c r="P45" s="14">
        <f t="shared" si="13"/>
        <v>77.15736040609137</v>
      </c>
      <c r="Q45" s="18">
        <f t="shared" si="14"/>
        <v>7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6"/>
        <v>54</v>
      </c>
      <c r="M46" s="18">
        <f t="shared" si="17"/>
        <v>98</v>
      </c>
      <c r="N46" s="14">
        <f t="shared" si="12"/>
        <v>0</v>
      </c>
      <c r="O46" s="20">
        <f t="shared" si="18"/>
        <v>55.55329949238578</v>
      </c>
      <c r="P46" s="14">
        <f t="shared" si="13"/>
        <v>77.15736040609137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6"/>
        <v>54</v>
      </c>
      <c r="M47" s="18">
        <f t="shared" si="17"/>
        <v>98</v>
      </c>
      <c r="N47" s="14">
        <f t="shared" si="12"/>
        <v>0</v>
      </c>
      <c r="O47" s="20">
        <f t="shared" si="18"/>
        <v>55.55329949238578</v>
      </c>
      <c r="P47" s="14">
        <f t="shared" si="13"/>
        <v>77.15736040609137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>
        <v>1</v>
      </c>
      <c r="C48" s="4">
        <v>2</v>
      </c>
      <c r="D48" s="2"/>
      <c r="E48" s="2"/>
      <c r="F48" s="4"/>
      <c r="G48" s="4">
        <v>2</v>
      </c>
      <c r="H48" s="2"/>
      <c r="I48" s="2"/>
      <c r="J48" s="18">
        <f t="shared" si="10"/>
        <v>3</v>
      </c>
      <c r="K48" s="18">
        <f t="shared" si="11"/>
        <v>2</v>
      </c>
      <c r="L48" s="18">
        <f t="shared" si="16"/>
        <v>57</v>
      </c>
      <c r="M48" s="18">
        <f t="shared" si="17"/>
        <v>100</v>
      </c>
      <c r="N48" s="14">
        <f t="shared" si="12"/>
        <v>1.8274111675126903</v>
      </c>
      <c r="O48" s="20">
        <f t="shared" si="18"/>
        <v>57.380710659898476</v>
      </c>
      <c r="P48" s="14">
        <f t="shared" si="13"/>
        <v>79.69543147208122</v>
      </c>
      <c r="Q48" s="18">
        <f t="shared" si="14"/>
        <v>5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6"/>
        <v>57</v>
      </c>
      <c r="M49" s="18">
        <f t="shared" si="17"/>
        <v>100</v>
      </c>
      <c r="N49" s="14">
        <f t="shared" si="12"/>
        <v>0</v>
      </c>
      <c r="O49" s="20">
        <f t="shared" si="18"/>
        <v>57.380710659898476</v>
      </c>
      <c r="P49" s="14">
        <f t="shared" si="13"/>
        <v>79.69543147208122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6"/>
        <v>57</v>
      </c>
      <c r="M50" s="18">
        <f t="shared" si="17"/>
        <v>100</v>
      </c>
      <c r="N50" s="14">
        <f t="shared" si="12"/>
        <v>0</v>
      </c>
      <c r="O50" s="20">
        <f t="shared" si="18"/>
        <v>57.380710659898476</v>
      </c>
      <c r="P50" s="14">
        <f t="shared" si="13"/>
        <v>79.69543147208122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>
        <v>1</v>
      </c>
      <c r="C51" s="2"/>
      <c r="D51" s="2"/>
      <c r="E51" s="2"/>
      <c r="F51" s="2">
        <v>1</v>
      </c>
      <c r="G51" s="2">
        <v>9</v>
      </c>
      <c r="H51" s="2"/>
      <c r="I51" s="2"/>
      <c r="J51" s="18">
        <f t="shared" si="10"/>
        <v>1</v>
      </c>
      <c r="K51" s="18">
        <f t="shared" si="11"/>
        <v>10</v>
      </c>
      <c r="L51" s="18">
        <f t="shared" si="16"/>
        <v>58</v>
      </c>
      <c r="M51" s="18">
        <f t="shared" si="17"/>
        <v>110</v>
      </c>
      <c r="N51" s="14">
        <f t="shared" si="12"/>
        <v>4.020304568527918</v>
      </c>
      <c r="O51" s="20">
        <f t="shared" si="18"/>
        <v>61.401015228426395</v>
      </c>
      <c r="P51" s="14">
        <f t="shared" si="13"/>
        <v>85.27918781725889</v>
      </c>
      <c r="Q51" s="18">
        <f t="shared" si="14"/>
        <v>11</v>
      </c>
      <c r="R51" s="18">
        <f t="shared" si="15"/>
        <v>0</v>
      </c>
    </row>
    <row r="52" spans="1:18" ht="15">
      <c r="A52" s="22">
        <v>32620</v>
      </c>
      <c r="B52" s="2">
        <v>1</v>
      </c>
      <c r="C52" s="4">
        <v>3</v>
      </c>
      <c r="D52" s="2"/>
      <c r="E52" s="2"/>
      <c r="F52" s="2">
        <v>1</v>
      </c>
      <c r="G52" s="4">
        <v>6</v>
      </c>
      <c r="H52" s="2"/>
      <c r="I52" s="2"/>
      <c r="J52" s="18">
        <f t="shared" si="10"/>
        <v>4</v>
      </c>
      <c r="K52" s="18">
        <f t="shared" si="11"/>
        <v>7</v>
      </c>
      <c r="L52" s="18">
        <f t="shared" si="16"/>
        <v>62</v>
      </c>
      <c r="M52" s="18">
        <f t="shared" si="17"/>
        <v>117</v>
      </c>
      <c r="N52" s="14">
        <f t="shared" si="12"/>
        <v>4.020304568527918</v>
      </c>
      <c r="O52" s="20">
        <f t="shared" si="18"/>
        <v>65.42131979695431</v>
      </c>
      <c r="P52" s="14">
        <f t="shared" si="13"/>
        <v>90.86294416243653</v>
      </c>
      <c r="Q52" s="18">
        <f t="shared" si="14"/>
        <v>11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6"/>
        <v>62</v>
      </c>
      <c r="M53" s="18">
        <f t="shared" si="17"/>
        <v>117</v>
      </c>
      <c r="N53" s="14">
        <f t="shared" si="12"/>
        <v>0</v>
      </c>
      <c r="O53" s="20">
        <f t="shared" si="18"/>
        <v>65.42131979695431</v>
      </c>
      <c r="P53" s="14">
        <f t="shared" si="13"/>
        <v>90.86294416243653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6"/>
        <v>62</v>
      </c>
      <c r="M54" s="18">
        <f t="shared" si="17"/>
        <v>117</v>
      </c>
      <c r="N54" s="14">
        <f t="shared" si="12"/>
        <v>0</v>
      </c>
      <c r="O54" s="20">
        <f t="shared" si="18"/>
        <v>65.42131979695431</v>
      </c>
      <c r="P54" s="14">
        <f t="shared" si="13"/>
        <v>90.86294416243653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6"/>
        <v>62</v>
      </c>
      <c r="M55" s="18">
        <f t="shared" si="17"/>
        <v>117</v>
      </c>
      <c r="N55" s="14">
        <f t="shared" si="12"/>
        <v>0</v>
      </c>
      <c r="O55" s="20">
        <f t="shared" si="18"/>
        <v>65.42131979695431</v>
      </c>
      <c r="P55" s="14">
        <f t="shared" si="13"/>
        <v>90.86294416243653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/>
      <c r="C56" s="2">
        <v>5</v>
      </c>
      <c r="D56" s="2"/>
      <c r="E56" s="2">
        <v>1</v>
      </c>
      <c r="F56" s="2"/>
      <c r="G56" s="2">
        <v>2</v>
      </c>
      <c r="H56" s="2"/>
      <c r="I56" s="2"/>
      <c r="J56" s="18">
        <f t="shared" si="10"/>
        <v>4</v>
      </c>
      <c r="K56" s="18">
        <f t="shared" si="11"/>
        <v>2</v>
      </c>
      <c r="L56" s="18">
        <f t="shared" si="16"/>
        <v>66</v>
      </c>
      <c r="M56" s="18">
        <f t="shared" si="17"/>
        <v>119</v>
      </c>
      <c r="N56" s="14">
        <f t="shared" si="12"/>
        <v>2.1928934010152283</v>
      </c>
      <c r="O56" s="20">
        <f t="shared" si="18"/>
        <v>67.61421319796953</v>
      </c>
      <c r="P56" s="14">
        <f t="shared" si="13"/>
        <v>93.90862944162434</v>
      </c>
      <c r="Q56" s="18">
        <f t="shared" si="14"/>
        <v>7</v>
      </c>
      <c r="R56" s="18">
        <f t="shared" si="15"/>
        <v>1</v>
      </c>
    </row>
    <row r="57" spans="1:18" ht="15">
      <c r="A57" s="22">
        <v>32625</v>
      </c>
      <c r="B57" s="4"/>
      <c r="C57" s="4"/>
      <c r="D57" s="2"/>
      <c r="E57" s="2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6"/>
        <v>66</v>
      </c>
      <c r="M57" s="18">
        <f t="shared" si="17"/>
        <v>119</v>
      </c>
      <c r="N57" s="14">
        <f t="shared" si="12"/>
        <v>0</v>
      </c>
      <c r="O57" s="20">
        <f t="shared" si="18"/>
        <v>67.61421319796953</v>
      </c>
      <c r="P57" s="14">
        <f t="shared" si="13"/>
        <v>93.90862944162434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6"/>
        <v>66</v>
      </c>
      <c r="M58" s="18">
        <f t="shared" si="17"/>
        <v>119</v>
      </c>
      <c r="N58" s="14">
        <f t="shared" si="12"/>
        <v>0</v>
      </c>
      <c r="O58" s="20">
        <f t="shared" si="18"/>
        <v>67.61421319796953</v>
      </c>
      <c r="P58" s="14">
        <f t="shared" si="13"/>
        <v>93.90862944162434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>
        <v>1</v>
      </c>
      <c r="D59" s="2"/>
      <c r="E59" s="2"/>
      <c r="F59" s="2"/>
      <c r="G59" s="4">
        <v>1</v>
      </c>
      <c r="H59" s="2"/>
      <c r="I59" s="2"/>
      <c r="J59" s="18">
        <f t="shared" si="10"/>
        <v>1</v>
      </c>
      <c r="K59" s="18">
        <f t="shared" si="11"/>
        <v>1</v>
      </c>
      <c r="L59" s="18">
        <f t="shared" si="16"/>
        <v>67</v>
      </c>
      <c r="M59" s="18">
        <f t="shared" si="17"/>
        <v>120</v>
      </c>
      <c r="N59" s="14">
        <f t="shared" si="12"/>
        <v>0.7309644670050761</v>
      </c>
      <c r="O59" s="20">
        <f t="shared" si="18"/>
        <v>68.34517766497461</v>
      </c>
      <c r="P59" s="14">
        <f t="shared" si="13"/>
        <v>94.9238578680203</v>
      </c>
      <c r="Q59" s="18">
        <f t="shared" si="14"/>
        <v>2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6"/>
        <v>67</v>
      </c>
      <c r="M60" s="18">
        <f t="shared" si="17"/>
        <v>120</v>
      </c>
      <c r="N60" s="14">
        <f t="shared" si="12"/>
        <v>0</v>
      </c>
      <c r="O60" s="20">
        <f t="shared" si="18"/>
        <v>68.34517766497461</v>
      </c>
      <c r="P60" s="14">
        <f t="shared" si="13"/>
        <v>94.9238578680203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6"/>
        <v>67</v>
      </c>
      <c r="M61" s="18">
        <f t="shared" si="17"/>
        <v>120</v>
      </c>
      <c r="N61" s="14">
        <f t="shared" si="12"/>
        <v>0</v>
      </c>
      <c r="O61" s="20">
        <f t="shared" si="18"/>
        <v>68.34517766497461</v>
      </c>
      <c r="P61" s="14">
        <f t="shared" si="13"/>
        <v>94.9238578680203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>
        <v>1</v>
      </c>
      <c r="C62" s="2">
        <v>3</v>
      </c>
      <c r="D62" s="2"/>
      <c r="E62" s="2"/>
      <c r="F62" s="2"/>
      <c r="G62" s="2">
        <v>1</v>
      </c>
      <c r="H62" s="2"/>
      <c r="I62" s="2"/>
      <c r="J62" s="18">
        <f t="shared" si="10"/>
        <v>4</v>
      </c>
      <c r="K62" s="18">
        <f t="shared" si="11"/>
        <v>1</v>
      </c>
      <c r="L62" s="18">
        <f t="shared" si="16"/>
        <v>71</v>
      </c>
      <c r="M62" s="18">
        <f t="shared" si="17"/>
        <v>121</v>
      </c>
      <c r="N62" s="14">
        <f t="shared" si="12"/>
        <v>1.8274111675126903</v>
      </c>
      <c r="O62" s="20">
        <f t="shared" si="18"/>
        <v>70.1725888324873</v>
      </c>
      <c r="P62" s="14">
        <f t="shared" si="13"/>
        <v>97.46192893401015</v>
      </c>
      <c r="Q62" s="18">
        <f t="shared" si="14"/>
        <v>5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6"/>
        <v>71</v>
      </c>
      <c r="M63" s="18">
        <f t="shared" si="17"/>
        <v>121</v>
      </c>
      <c r="N63" s="14">
        <f t="shared" si="12"/>
        <v>0</v>
      </c>
      <c r="O63" s="20">
        <f t="shared" si="18"/>
        <v>70.1725888324873</v>
      </c>
      <c r="P63" s="14">
        <f t="shared" si="13"/>
        <v>97.46192893401015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/>
      <c r="E64" s="2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6"/>
        <v>71</v>
      </c>
      <c r="M64" s="18">
        <f t="shared" si="17"/>
        <v>121</v>
      </c>
      <c r="N64" s="14">
        <f t="shared" si="12"/>
        <v>0</v>
      </c>
      <c r="O64" s="20">
        <f t="shared" si="18"/>
        <v>70.1725888324873</v>
      </c>
      <c r="P64" s="14">
        <f t="shared" si="13"/>
        <v>97.46192893401015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t="shared" si="16"/>
        <v>71</v>
      </c>
      <c r="M65" s="18">
        <f t="shared" si="17"/>
        <v>121</v>
      </c>
      <c r="N65" s="14">
        <f t="shared" si="12"/>
        <v>0</v>
      </c>
      <c r="O65" s="20">
        <f t="shared" si="18"/>
        <v>70.1725888324873</v>
      </c>
      <c r="P65" s="14">
        <f t="shared" si="13"/>
        <v>97.46192893401015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/>
      <c r="D66" s="2"/>
      <c r="E66" s="3"/>
      <c r="F66" s="4"/>
      <c r="G66" s="4"/>
      <c r="H66" s="2"/>
      <c r="I66" s="2"/>
      <c r="J66" s="18">
        <f t="shared" si="10"/>
        <v>0</v>
      </c>
      <c r="K66" s="18">
        <f t="shared" si="11"/>
        <v>0</v>
      </c>
      <c r="L66" s="18">
        <f t="shared" si="16"/>
        <v>71</v>
      </c>
      <c r="M66" s="18">
        <f t="shared" si="17"/>
        <v>121</v>
      </c>
      <c r="N66" s="14">
        <f t="shared" si="12"/>
        <v>0</v>
      </c>
      <c r="O66" s="20">
        <f t="shared" si="18"/>
        <v>70.1725888324873</v>
      </c>
      <c r="P66" s="14">
        <f t="shared" si="13"/>
        <v>97.46192893401015</v>
      </c>
      <c r="Q66" s="18">
        <f t="shared" si="14"/>
        <v>0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6"/>
        <v>71</v>
      </c>
      <c r="M67" s="18">
        <f t="shared" si="17"/>
        <v>121</v>
      </c>
      <c r="N67" s="14">
        <f t="shared" si="12"/>
        <v>0</v>
      </c>
      <c r="O67" s="20">
        <f t="shared" si="18"/>
        <v>70.1725888324873</v>
      </c>
      <c r="P67" s="14">
        <f t="shared" si="13"/>
        <v>97.46192893401015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71</v>
      </c>
      <c r="M68" s="18">
        <f t="shared" si="17"/>
        <v>121</v>
      </c>
      <c r="N68" s="14">
        <f aca="true" t="shared" si="21" ref="N68:N94">(+J68+K68)*($J$96/($J$96+$K$96))</f>
        <v>0</v>
      </c>
      <c r="O68" s="20">
        <f t="shared" si="18"/>
        <v>70.1725888324873</v>
      </c>
      <c r="P68" s="14">
        <f aca="true" t="shared" si="22" ref="P68:P94">O68*100/$N$96</f>
        <v>97.46192893401015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1</v>
      </c>
      <c r="C69" s="2"/>
      <c r="D69" s="2"/>
      <c r="E69" s="2"/>
      <c r="F69" s="2"/>
      <c r="G69" s="2">
        <v>1</v>
      </c>
      <c r="H69" s="2"/>
      <c r="I69" s="2"/>
      <c r="J69" s="18">
        <f t="shared" si="19"/>
        <v>1</v>
      </c>
      <c r="K69" s="18">
        <f t="shared" si="20"/>
        <v>1</v>
      </c>
      <c r="L69" s="18">
        <f aca="true" t="shared" si="25" ref="L69:L94">L68+J69</f>
        <v>72</v>
      </c>
      <c r="M69" s="18">
        <f aca="true" t="shared" si="26" ref="M69:M94">M68+K69</f>
        <v>122</v>
      </c>
      <c r="N69" s="14">
        <f t="shared" si="21"/>
        <v>0.7309644670050761</v>
      </c>
      <c r="O69" s="20">
        <f aca="true" t="shared" si="27" ref="O69:O94">O68+N69</f>
        <v>70.90355329949239</v>
      </c>
      <c r="P69" s="14">
        <f t="shared" si="22"/>
        <v>98.4771573604061</v>
      </c>
      <c r="Q69" s="18">
        <f t="shared" si="23"/>
        <v>2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25"/>
        <v>72</v>
      </c>
      <c r="M70" s="18">
        <f t="shared" si="26"/>
        <v>122</v>
      </c>
      <c r="N70" s="14">
        <f t="shared" si="21"/>
        <v>0</v>
      </c>
      <c r="O70" s="20">
        <f t="shared" si="27"/>
        <v>70.90355329949239</v>
      </c>
      <c r="P70" s="14">
        <f t="shared" si="22"/>
        <v>98.4771573604061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25"/>
        <v>72</v>
      </c>
      <c r="M71" s="18">
        <f t="shared" si="26"/>
        <v>122</v>
      </c>
      <c r="N71" s="14">
        <f t="shared" si="21"/>
        <v>0</v>
      </c>
      <c r="O71" s="20">
        <f t="shared" si="27"/>
        <v>70.90355329949239</v>
      </c>
      <c r="P71" s="14">
        <f t="shared" si="22"/>
        <v>98.4771573604061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25"/>
        <v>72</v>
      </c>
      <c r="M72" s="18">
        <f t="shared" si="26"/>
        <v>122</v>
      </c>
      <c r="N72" s="14">
        <f t="shared" si="21"/>
        <v>0</v>
      </c>
      <c r="O72" s="20">
        <f t="shared" si="27"/>
        <v>70.90355329949239</v>
      </c>
      <c r="P72" s="14">
        <f t="shared" si="22"/>
        <v>98.4771573604061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/>
      <c r="C73" s="4"/>
      <c r="D73" s="3"/>
      <c r="E73" s="2"/>
      <c r="F73" s="2"/>
      <c r="G73" s="4"/>
      <c r="H73" s="2"/>
      <c r="I73" s="2"/>
      <c r="J73" s="18">
        <f t="shared" si="19"/>
        <v>0</v>
      </c>
      <c r="K73" s="18">
        <f t="shared" si="20"/>
        <v>0</v>
      </c>
      <c r="L73" s="18">
        <f t="shared" si="25"/>
        <v>72</v>
      </c>
      <c r="M73" s="18">
        <f t="shared" si="26"/>
        <v>122</v>
      </c>
      <c r="N73" s="14">
        <f t="shared" si="21"/>
        <v>0</v>
      </c>
      <c r="O73" s="20">
        <f t="shared" si="27"/>
        <v>70.90355329949239</v>
      </c>
      <c r="P73" s="14">
        <f t="shared" si="22"/>
        <v>98.4771573604061</v>
      </c>
      <c r="Q73" s="18">
        <f t="shared" si="23"/>
        <v>0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25"/>
        <v>72</v>
      </c>
      <c r="M74" s="18">
        <f t="shared" si="26"/>
        <v>122</v>
      </c>
      <c r="N74" s="14">
        <f t="shared" si="21"/>
        <v>0</v>
      </c>
      <c r="O74" s="20">
        <f t="shared" si="27"/>
        <v>70.90355329949239</v>
      </c>
      <c r="P74" s="14">
        <f t="shared" si="22"/>
        <v>98.4771573604061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25"/>
        <v>72</v>
      </c>
      <c r="M75" s="18">
        <f t="shared" si="26"/>
        <v>122</v>
      </c>
      <c r="N75" s="14">
        <f t="shared" si="21"/>
        <v>0</v>
      </c>
      <c r="O75" s="20">
        <f t="shared" si="27"/>
        <v>70.90355329949239</v>
      </c>
      <c r="P75" s="14">
        <f t="shared" si="22"/>
        <v>98.4771573604061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25"/>
        <v>72</v>
      </c>
      <c r="M76" s="18">
        <f t="shared" si="26"/>
        <v>122</v>
      </c>
      <c r="N76" s="14">
        <f t="shared" si="21"/>
        <v>0</v>
      </c>
      <c r="O76" s="20">
        <f t="shared" si="27"/>
        <v>70.90355329949239</v>
      </c>
      <c r="P76" s="14">
        <f t="shared" si="22"/>
        <v>98.4771573604061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25"/>
        <v>72</v>
      </c>
      <c r="M77" s="18">
        <f t="shared" si="26"/>
        <v>122</v>
      </c>
      <c r="N77" s="14">
        <f t="shared" si="21"/>
        <v>0</v>
      </c>
      <c r="O77" s="20">
        <f t="shared" si="27"/>
        <v>70.90355329949239</v>
      </c>
      <c r="P77" s="14">
        <f t="shared" si="22"/>
        <v>98.4771573604061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25"/>
        <v>72</v>
      </c>
      <c r="M78" s="18">
        <f t="shared" si="26"/>
        <v>122</v>
      </c>
      <c r="N78" s="14">
        <f t="shared" si="21"/>
        <v>0</v>
      </c>
      <c r="O78" s="20">
        <f t="shared" si="27"/>
        <v>70.90355329949239</v>
      </c>
      <c r="P78" s="14">
        <f t="shared" si="22"/>
        <v>98.4771573604061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25"/>
        <v>72</v>
      </c>
      <c r="M79" s="18">
        <f t="shared" si="26"/>
        <v>122</v>
      </c>
      <c r="N79" s="14">
        <f t="shared" si="21"/>
        <v>0</v>
      </c>
      <c r="O79" s="20">
        <f t="shared" si="27"/>
        <v>70.90355329949239</v>
      </c>
      <c r="P79" s="14">
        <f t="shared" si="22"/>
        <v>98.4771573604061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>
        <v>2</v>
      </c>
      <c r="H80" s="2"/>
      <c r="I80" s="2"/>
      <c r="J80" s="18">
        <f t="shared" si="19"/>
        <v>0</v>
      </c>
      <c r="K80" s="18">
        <f t="shared" si="20"/>
        <v>2</v>
      </c>
      <c r="L80" s="18">
        <f t="shared" si="25"/>
        <v>72</v>
      </c>
      <c r="M80" s="18">
        <f t="shared" si="26"/>
        <v>124</v>
      </c>
      <c r="N80" s="14">
        <f t="shared" si="21"/>
        <v>0.7309644670050761</v>
      </c>
      <c r="O80" s="20">
        <f t="shared" si="27"/>
        <v>71.63451776649747</v>
      </c>
      <c r="P80" s="14">
        <f t="shared" si="22"/>
        <v>99.49238578680203</v>
      </c>
      <c r="Q80" s="18">
        <f t="shared" si="23"/>
        <v>2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25"/>
        <v>72</v>
      </c>
      <c r="M81" s="18">
        <f t="shared" si="26"/>
        <v>124</v>
      </c>
      <c r="N81" s="14">
        <f t="shared" si="21"/>
        <v>0</v>
      </c>
      <c r="O81" s="20">
        <f t="shared" si="27"/>
        <v>71.63451776649747</v>
      </c>
      <c r="P81" s="14">
        <f t="shared" si="22"/>
        <v>99.49238578680203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25"/>
        <v>72</v>
      </c>
      <c r="M82" s="18">
        <f t="shared" si="26"/>
        <v>124</v>
      </c>
      <c r="N82" s="14">
        <f t="shared" si="21"/>
        <v>0</v>
      </c>
      <c r="O82" s="20">
        <f t="shared" si="27"/>
        <v>71.63451776649747</v>
      </c>
      <c r="P82" s="14">
        <f t="shared" si="22"/>
        <v>99.49238578680203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25"/>
        <v>72</v>
      </c>
      <c r="M83" s="18">
        <f t="shared" si="26"/>
        <v>124</v>
      </c>
      <c r="N83" s="14">
        <f t="shared" si="21"/>
        <v>0</v>
      </c>
      <c r="O83" s="20">
        <f t="shared" si="27"/>
        <v>71.63451776649747</v>
      </c>
      <c r="P83" s="14">
        <f t="shared" si="22"/>
        <v>99.49238578680203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25"/>
        <v>72</v>
      </c>
      <c r="M84" s="18">
        <f t="shared" si="26"/>
        <v>124</v>
      </c>
      <c r="N84" s="14">
        <f t="shared" si="21"/>
        <v>0</v>
      </c>
      <c r="O84" s="20">
        <f t="shared" si="27"/>
        <v>71.63451776649747</v>
      </c>
      <c r="P84" s="14">
        <f t="shared" si="22"/>
        <v>99.49238578680203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t="shared" si="25"/>
        <v>72</v>
      </c>
      <c r="M85" s="18">
        <f t="shared" si="26"/>
        <v>124</v>
      </c>
      <c r="N85" s="14">
        <f t="shared" si="21"/>
        <v>0</v>
      </c>
      <c r="O85" s="20">
        <f t="shared" si="27"/>
        <v>71.63451776649747</v>
      </c>
      <c r="P85" s="14">
        <f t="shared" si="22"/>
        <v>99.49238578680203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5"/>
        <v>72</v>
      </c>
      <c r="M86" s="18">
        <f t="shared" si="26"/>
        <v>124</v>
      </c>
      <c r="N86" s="14">
        <f t="shared" si="21"/>
        <v>0</v>
      </c>
      <c r="O86" s="20">
        <f t="shared" si="27"/>
        <v>71.63451776649747</v>
      </c>
      <c r="P86" s="14">
        <f t="shared" si="22"/>
        <v>99.49238578680203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>
        <v>1</v>
      </c>
      <c r="H87" s="2"/>
      <c r="I87" s="2"/>
      <c r="J87" s="18">
        <f t="shared" si="19"/>
        <v>0</v>
      </c>
      <c r="K87" s="18">
        <f t="shared" si="20"/>
        <v>1</v>
      </c>
      <c r="L87" s="18">
        <f t="shared" si="25"/>
        <v>72</v>
      </c>
      <c r="M87" s="18">
        <f t="shared" si="26"/>
        <v>125</v>
      </c>
      <c r="N87" s="14">
        <f t="shared" si="21"/>
        <v>0.36548223350253806</v>
      </c>
      <c r="O87" s="20">
        <f t="shared" si="27"/>
        <v>72</v>
      </c>
      <c r="P87" s="14">
        <f t="shared" si="22"/>
        <v>100</v>
      </c>
      <c r="Q87" s="18">
        <f t="shared" si="23"/>
        <v>1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5"/>
        <v>72</v>
      </c>
      <c r="M88" s="18">
        <f t="shared" si="26"/>
        <v>125</v>
      </c>
      <c r="N88" s="14">
        <f t="shared" si="21"/>
        <v>0</v>
      </c>
      <c r="O88" s="20">
        <f t="shared" si="27"/>
        <v>72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5"/>
        <v>72</v>
      </c>
      <c r="M89" s="18">
        <f t="shared" si="26"/>
        <v>125</v>
      </c>
      <c r="N89" s="14">
        <f t="shared" si="21"/>
        <v>0</v>
      </c>
      <c r="O89" s="20">
        <f t="shared" si="27"/>
        <v>72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5"/>
        <v>72</v>
      </c>
      <c r="M90" s="18">
        <f t="shared" si="26"/>
        <v>125</v>
      </c>
      <c r="N90" s="14">
        <f t="shared" si="21"/>
        <v>0</v>
      </c>
      <c r="O90" s="20">
        <f t="shared" si="27"/>
        <v>72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5"/>
        <v>72</v>
      </c>
      <c r="M91" s="18">
        <f t="shared" si="26"/>
        <v>125</v>
      </c>
      <c r="N91" s="14">
        <f t="shared" si="21"/>
        <v>0</v>
      </c>
      <c r="O91" s="20">
        <f t="shared" si="27"/>
        <v>72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5"/>
        <v>72</v>
      </c>
      <c r="M92" s="18">
        <f t="shared" si="26"/>
        <v>125</v>
      </c>
      <c r="N92" s="14">
        <f t="shared" si="21"/>
        <v>0</v>
      </c>
      <c r="O92" s="20">
        <f t="shared" si="27"/>
        <v>72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5"/>
        <v>72</v>
      </c>
      <c r="M93" s="18">
        <f t="shared" si="26"/>
        <v>125</v>
      </c>
      <c r="N93" s="14">
        <f t="shared" si="21"/>
        <v>0</v>
      </c>
      <c r="O93" s="20">
        <f t="shared" si="27"/>
        <v>72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5"/>
        <v>72</v>
      </c>
      <c r="M94" s="18">
        <f t="shared" si="26"/>
        <v>125</v>
      </c>
      <c r="N94" s="14">
        <f t="shared" si="21"/>
        <v>0</v>
      </c>
      <c r="O94" s="20">
        <f t="shared" si="27"/>
        <v>72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8" ref="B96:K96">SUM(B4:B94)</f>
        <v>25</v>
      </c>
      <c r="C96" s="18">
        <f t="shared" si="28"/>
        <v>53</v>
      </c>
      <c r="D96" s="18">
        <f t="shared" si="28"/>
        <v>3</v>
      </c>
      <c r="E96" s="18">
        <f t="shared" si="28"/>
        <v>3</v>
      </c>
      <c r="F96" s="18">
        <f t="shared" si="28"/>
        <v>6</v>
      </c>
      <c r="G96" s="18">
        <f t="shared" si="28"/>
        <v>119</v>
      </c>
      <c r="H96" s="18">
        <f t="shared" si="28"/>
        <v>0</v>
      </c>
      <c r="I96" s="18">
        <f t="shared" si="28"/>
        <v>0</v>
      </c>
      <c r="J96" s="18">
        <f t="shared" si="28"/>
        <v>72</v>
      </c>
      <c r="K96" s="18">
        <f t="shared" si="28"/>
        <v>125</v>
      </c>
      <c r="L96" s="18"/>
      <c r="M96" s="18"/>
      <c r="N96" s="18">
        <f>SUM(N4:N94)</f>
        <v>72</v>
      </c>
      <c r="O96" s="18"/>
      <c r="P96" s="18"/>
      <c r="Q96" s="18">
        <f>SUM(Q4:Q94)</f>
        <v>203</v>
      </c>
      <c r="R96" s="18">
        <f>SUM(R4:R94)</f>
        <v>6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1">
      <selection activeCell="I93" sqref="I93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57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149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117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 s="32"/>
      <c r="C4" s="32"/>
      <c r="D4" s="32"/>
      <c r="E4" s="32"/>
      <c r="F4" s="32"/>
      <c r="G4" s="32"/>
      <c r="H4" s="32"/>
      <c r="I4" s="3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32"/>
      <c r="C5" s="32"/>
      <c r="D5" s="32"/>
      <c r="E5" s="32"/>
      <c r="F5" s="32"/>
      <c r="G5" s="32"/>
      <c r="H5" s="32"/>
      <c r="I5" s="3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16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32"/>
      <c r="C6" s="32"/>
      <c r="D6" s="32"/>
      <c r="E6" s="32"/>
      <c r="F6" s="32"/>
      <c r="G6" s="32"/>
      <c r="H6" s="32"/>
      <c r="I6" s="3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133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 t="e">
        <f>100*SUM(Q18:Q24)/AB6</f>
        <v>#DIV/0!</v>
      </c>
    </row>
    <row r="7" spans="1:29" ht="15">
      <c r="A7" s="22">
        <v>32575</v>
      </c>
      <c r="B7" s="32"/>
      <c r="C7" s="32"/>
      <c r="D7" s="32"/>
      <c r="E7" s="32"/>
      <c r="F7" s="32"/>
      <c r="G7" s="32"/>
      <c r="H7" s="32"/>
      <c r="I7" s="3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89.26174496644295</v>
      </c>
      <c r="W7" s="13"/>
      <c r="Y7" s="23" t="s">
        <v>43</v>
      </c>
      <c r="Z7" s="20">
        <f>SUM(N25:N31)</f>
        <v>0</v>
      </c>
      <c r="AA7" s="14">
        <f t="shared" si="6"/>
        <v>0</v>
      </c>
      <c r="AB7" s="20">
        <f>SUM(Q25:Q31)+SUM(R25:R31)</f>
        <v>0</v>
      </c>
      <c r="AC7" s="20" t="e">
        <f>100*SUM(Q25:Q31)/AB7</f>
        <v>#DIV/0!</v>
      </c>
    </row>
    <row r="8" spans="1:29" ht="15">
      <c r="A8" s="22">
        <v>32576</v>
      </c>
      <c r="B8" s="32"/>
      <c r="C8" s="32"/>
      <c r="D8" s="32"/>
      <c r="E8" s="32"/>
      <c r="F8" s="32"/>
      <c r="G8" s="32"/>
      <c r="H8" s="32"/>
      <c r="I8" s="3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0.36752136752136755</v>
      </c>
      <c r="AA8" s="14">
        <f t="shared" si="6"/>
        <v>0.8547008547008548</v>
      </c>
      <c r="AB8" s="20">
        <f>SUM(Q32:Q38)+SUM(R32:R38)</f>
        <v>1</v>
      </c>
      <c r="AC8" s="20">
        <f>100*SUM(Q32:Q38)/AB8</f>
        <v>100</v>
      </c>
    </row>
    <row r="9" spans="1:29" ht="15">
      <c r="A9" s="22">
        <v>32577</v>
      </c>
      <c r="B9" s="32"/>
      <c r="C9" s="32"/>
      <c r="D9" s="32"/>
      <c r="E9" s="32"/>
      <c r="F9" s="32"/>
      <c r="G9" s="32"/>
      <c r="H9" s="32"/>
      <c r="I9" s="3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2.2051282051282053</v>
      </c>
      <c r="AA9" s="14">
        <f t="shared" si="6"/>
        <v>5.128205128205129</v>
      </c>
      <c r="AB9" s="20">
        <f>SUM(Q39:Q45)+SUM(R39:R45)</f>
        <v>6</v>
      </c>
      <c r="AC9" s="20">
        <f>100*SUM(Q39:Q45)/AB9</f>
        <v>100</v>
      </c>
    </row>
    <row r="10" spans="1:29" ht="15">
      <c r="A10" s="22">
        <v>32578</v>
      </c>
      <c r="B10" s="32"/>
      <c r="C10" s="32"/>
      <c r="D10" s="32"/>
      <c r="E10" s="32"/>
      <c r="F10" s="32"/>
      <c r="G10" s="32"/>
      <c r="H10" s="32"/>
      <c r="I10" s="3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72.72727272727273</v>
      </c>
      <c r="W10" s="13"/>
      <c r="X10" s="25" t="s">
        <v>47</v>
      </c>
      <c r="Z10" s="20">
        <f>SUM(N46:N52)</f>
        <v>6.247863247863248</v>
      </c>
      <c r="AA10" s="14">
        <f t="shared" si="6"/>
        <v>14.529914529914532</v>
      </c>
      <c r="AB10" s="20">
        <f>SUM(Q46:Q52)+SUM(R46:R52)</f>
        <v>19</v>
      </c>
      <c r="AC10" s="20">
        <f>100*SUM(Q46:Q52)/AB10</f>
        <v>94.73684210526316</v>
      </c>
    </row>
    <row r="11" spans="1:29" ht="15">
      <c r="A11" s="22">
        <v>32579</v>
      </c>
      <c r="B11" s="32"/>
      <c r="C11" s="32"/>
      <c r="D11" s="32"/>
      <c r="E11" s="32"/>
      <c r="F11" s="32"/>
      <c r="G11" s="32"/>
      <c r="H11" s="32"/>
      <c r="I11" s="3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93.58974358974359</v>
      </c>
      <c r="W11" s="13"/>
      <c r="Y11" s="25" t="s">
        <v>48</v>
      </c>
      <c r="Z11" s="20">
        <f>SUM(N53:N59)</f>
        <v>4.042735042735043</v>
      </c>
      <c r="AA11" s="14">
        <f t="shared" si="6"/>
        <v>9.401709401709402</v>
      </c>
      <c r="AB11" s="20">
        <f>SUM(Q53:Q59)+SUM(R53:R59)</f>
        <v>15</v>
      </c>
      <c r="AC11" s="20">
        <f>100*SUM(Q53:Q59)/AB11</f>
        <v>86.66666666666667</v>
      </c>
    </row>
    <row r="12" spans="1:29" ht="15">
      <c r="A12" s="22">
        <v>32580</v>
      </c>
      <c r="B12" s="32"/>
      <c r="C12" s="33"/>
      <c r="D12" s="32"/>
      <c r="E12" s="32"/>
      <c r="F12" s="32"/>
      <c r="G12" s="32"/>
      <c r="H12" s="32"/>
      <c r="I12" s="3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84.9624060150376</v>
      </c>
      <c r="W12" s="13"/>
      <c r="X12" s="25" t="s">
        <v>50</v>
      </c>
      <c r="Z12" s="20">
        <f>SUM(N60:N66)</f>
        <v>8.452991452991455</v>
      </c>
      <c r="AA12" s="14">
        <f t="shared" si="6"/>
        <v>19.658119658119663</v>
      </c>
      <c r="AB12" s="20">
        <f>SUM(Q60:Q66)+SUM(R60:R66)</f>
        <v>29</v>
      </c>
      <c r="AC12" s="20">
        <f>100*SUM(Q60:Q66)/AB12</f>
        <v>89.65517241379311</v>
      </c>
    </row>
    <row r="13" spans="1:29" ht="15">
      <c r="A13" s="22">
        <v>32581</v>
      </c>
      <c r="B13" s="32"/>
      <c r="C13" s="32"/>
      <c r="D13" s="32"/>
      <c r="E13" s="32"/>
      <c r="F13" s="32"/>
      <c r="G13" s="32"/>
      <c r="H13" s="32"/>
      <c r="I13" s="3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8.085470085470085</v>
      </c>
      <c r="AA13" s="14">
        <f t="shared" si="6"/>
        <v>18.803418803418804</v>
      </c>
      <c r="AB13" s="20">
        <f>SUM(Q67:Q73)+SUM(R67:R73)</f>
        <v>30</v>
      </c>
      <c r="AC13" s="20">
        <f>100*SUM(Q67:Q73)/AB13</f>
        <v>86.66666666666667</v>
      </c>
    </row>
    <row r="14" spans="1:29" ht="15">
      <c r="A14" s="22">
        <v>32582</v>
      </c>
      <c r="B14" s="32"/>
      <c r="C14" s="32"/>
      <c r="D14" s="32"/>
      <c r="E14" s="32"/>
      <c r="F14" s="32"/>
      <c r="G14" s="32"/>
      <c r="H14" s="32"/>
      <c r="I14" s="3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7.350427350427351</v>
      </c>
      <c r="AA14" s="14">
        <f t="shared" si="6"/>
        <v>17.094017094017094</v>
      </c>
      <c r="AB14" s="20">
        <f>SUM(Q74:Q80)+SUM(R74:R80)</f>
        <v>28</v>
      </c>
      <c r="AC14" s="20">
        <f>100*SUM(Q74:Q80)/AB14</f>
        <v>85.71428571428571</v>
      </c>
    </row>
    <row r="15" spans="1:29" ht="15">
      <c r="A15" s="22">
        <v>32583</v>
      </c>
      <c r="B15" s="32"/>
      <c r="C15" s="32"/>
      <c r="D15" s="32"/>
      <c r="E15" s="32"/>
      <c r="F15" s="32"/>
      <c r="G15" s="32"/>
      <c r="H15" s="32"/>
      <c r="I15" s="3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5.512820512820513</v>
      </c>
      <c r="AA15" s="14">
        <f t="shared" si="6"/>
        <v>12.82051282051282</v>
      </c>
      <c r="AB15" s="20">
        <f>SUM(Q81:Q87)+SUM(R81:R87)</f>
        <v>15</v>
      </c>
      <c r="AC15" s="20">
        <f>100*SUM(Q81:Q87)/AB15</f>
        <v>100</v>
      </c>
    </row>
    <row r="16" spans="1:29" ht="12.75">
      <c r="A16" s="22">
        <v>32584</v>
      </c>
      <c r="B16" s="32"/>
      <c r="C16" s="32"/>
      <c r="D16" s="32"/>
      <c r="E16" s="32"/>
      <c r="F16" s="32"/>
      <c r="G16" s="32"/>
      <c r="H16" s="32"/>
      <c r="I16" s="3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0.7350427350427351</v>
      </c>
      <c r="AA16" s="14">
        <f t="shared" si="6"/>
        <v>1.7094017094017095</v>
      </c>
      <c r="AB16" s="20">
        <f>SUM(Q88:Q94)+SUM(R88:R94)</f>
        <v>6</v>
      </c>
      <c r="AC16" s="20">
        <f>100*SUM(Q88:Q94)/AB16</f>
        <v>66.66666666666667</v>
      </c>
    </row>
    <row r="17" spans="1:29" ht="15">
      <c r="A17" s="22">
        <v>32585</v>
      </c>
      <c r="B17" s="33"/>
      <c r="C17" s="33"/>
      <c r="D17" s="33"/>
      <c r="E17" s="33"/>
      <c r="F17" s="33"/>
      <c r="G17" s="33"/>
      <c r="H17" s="32"/>
      <c r="I17" s="3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43</v>
      </c>
      <c r="AA17" s="18">
        <f>SUM(AA4:AA16)</f>
        <v>100</v>
      </c>
      <c r="AB17" s="18">
        <f>SUM(AB4:AB16)</f>
        <v>149</v>
      </c>
      <c r="AC17" s="20"/>
    </row>
    <row r="18" spans="1:27" ht="12.75">
      <c r="A18" s="22">
        <v>32586</v>
      </c>
      <c r="B18" s="32"/>
      <c r="C18" s="32"/>
      <c r="D18" s="32"/>
      <c r="E18" s="32"/>
      <c r="F18" s="32"/>
      <c r="G18" s="32"/>
      <c r="H18" s="32"/>
      <c r="I18" s="3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33"/>
      <c r="C19" s="33"/>
      <c r="D19" s="33"/>
      <c r="E19" s="33"/>
      <c r="F19" s="32"/>
      <c r="G19" s="33"/>
      <c r="H19" s="32"/>
      <c r="I19" s="3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 s="33"/>
      <c r="C20" s="33"/>
      <c r="D20" s="32"/>
      <c r="E20" s="32"/>
      <c r="F20" s="32"/>
      <c r="G20" s="33"/>
      <c r="H20" s="32"/>
      <c r="I20" s="3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32"/>
      <c r="C21" s="32"/>
      <c r="D21" s="32"/>
      <c r="E21" s="32"/>
      <c r="F21" s="32"/>
      <c r="G21" s="32"/>
      <c r="H21" s="32"/>
      <c r="I21" s="3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32"/>
      <c r="C22" s="33"/>
      <c r="D22" s="32"/>
      <c r="E22" s="32"/>
      <c r="F22" s="33"/>
      <c r="G22" s="33"/>
      <c r="H22" s="32"/>
      <c r="I22" s="3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32"/>
      <c r="C23" s="32"/>
      <c r="D23" s="32"/>
      <c r="E23" s="32"/>
      <c r="F23" s="32"/>
      <c r="G23" s="32"/>
      <c r="H23" s="32"/>
      <c r="I23" s="3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>
        <f t="shared" si="2"/>
        <v>0</v>
      </c>
      <c r="O23" s="20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33"/>
      <c r="C24" s="33"/>
      <c r="D24" s="32"/>
      <c r="E24" s="33"/>
      <c r="F24" s="32"/>
      <c r="G24" s="33"/>
      <c r="H24" s="32"/>
      <c r="I24" s="32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>
        <f t="shared" si="2"/>
        <v>0</v>
      </c>
      <c r="O24" s="20">
        <f t="shared" si="8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33"/>
      <c r="C25" s="33"/>
      <c r="D25" s="33"/>
      <c r="E25" s="32"/>
      <c r="F25" s="32"/>
      <c r="G25" s="33"/>
      <c r="H25" s="32"/>
      <c r="I25" s="32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0</v>
      </c>
      <c r="N25" s="14">
        <f t="shared" si="2"/>
        <v>0</v>
      </c>
      <c r="O25" s="20">
        <f t="shared" si="8"/>
        <v>0</v>
      </c>
      <c r="P25" s="14">
        <f t="shared" si="3"/>
        <v>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32"/>
      <c r="C26" s="33"/>
      <c r="D26" s="33"/>
      <c r="E26" s="33"/>
      <c r="F26" s="33"/>
      <c r="G26" s="33"/>
      <c r="H26" s="32"/>
      <c r="I26" s="32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0</v>
      </c>
      <c r="N26" s="14">
        <f t="shared" si="2"/>
        <v>0</v>
      </c>
      <c r="O26" s="20">
        <f t="shared" si="8"/>
        <v>0</v>
      </c>
      <c r="P26" s="14">
        <f t="shared" si="3"/>
        <v>0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32"/>
      <c r="C27" s="32"/>
      <c r="D27" s="32"/>
      <c r="E27" s="32"/>
      <c r="F27" s="32"/>
      <c r="G27" s="32"/>
      <c r="H27" s="32"/>
      <c r="I27" s="32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0</v>
      </c>
      <c r="N27" s="14">
        <f t="shared" si="2"/>
        <v>0</v>
      </c>
      <c r="O27" s="20">
        <f t="shared" si="8"/>
        <v>0</v>
      </c>
      <c r="P27" s="14">
        <f t="shared" si="3"/>
        <v>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 s="32"/>
      <c r="C28" s="33"/>
      <c r="D28" s="33"/>
      <c r="E28" s="33"/>
      <c r="F28" s="33"/>
      <c r="G28" s="33"/>
      <c r="H28" s="33"/>
      <c r="I28" s="32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0</v>
      </c>
      <c r="N28" s="14">
        <f t="shared" si="2"/>
        <v>0</v>
      </c>
      <c r="O28" s="20">
        <f t="shared" si="8"/>
        <v>0</v>
      </c>
      <c r="P28" s="14">
        <f t="shared" si="3"/>
        <v>0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 s="32"/>
      <c r="C29" s="32"/>
      <c r="D29" s="32"/>
      <c r="E29" s="32"/>
      <c r="F29" s="32"/>
      <c r="G29" s="32"/>
      <c r="H29" s="32"/>
      <c r="I29" s="32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0</v>
      </c>
      <c r="N29" s="14">
        <f t="shared" si="2"/>
        <v>0</v>
      </c>
      <c r="O29" s="20">
        <f t="shared" si="8"/>
        <v>0</v>
      </c>
      <c r="P29" s="14">
        <f t="shared" si="3"/>
        <v>0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 s="32"/>
      <c r="C30" s="32"/>
      <c r="D30" s="32"/>
      <c r="E30" s="32"/>
      <c r="F30" s="32"/>
      <c r="G30" s="32"/>
      <c r="H30" s="32"/>
      <c r="I30" s="32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0</v>
      </c>
      <c r="N30" s="14">
        <f t="shared" si="2"/>
        <v>0</v>
      </c>
      <c r="O30" s="20">
        <f t="shared" si="8"/>
        <v>0</v>
      </c>
      <c r="P30" s="14">
        <f t="shared" si="3"/>
        <v>0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 s="33"/>
      <c r="C31" s="33"/>
      <c r="D31" s="33"/>
      <c r="E31" s="32"/>
      <c r="F31" s="33"/>
      <c r="G31" s="33"/>
      <c r="H31" s="32"/>
      <c r="I31" s="33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0</v>
      </c>
      <c r="N31" s="14">
        <f t="shared" si="2"/>
        <v>0</v>
      </c>
      <c r="O31" s="20">
        <f t="shared" si="8"/>
        <v>0</v>
      </c>
      <c r="P31" s="14">
        <f t="shared" si="3"/>
        <v>0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22">
        <v>32600</v>
      </c>
      <c r="B32" s="33"/>
      <c r="C32" s="33">
        <v>1</v>
      </c>
      <c r="D32" s="32"/>
      <c r="E32" s="32"/>
      <c r="F32" s="33"/>
      <c r="G32" s="33"/>
      <c r="H32" s="32"/>
      <c r="I32" s="32"/>
      <c r="J32" s="18">
        <f t="shared" si="0"/>
        <v>1</v>
      </c>
      <c r="K32" s="18">
        <f t="shared" si="1"/>
        <v>0</v>
      </c>
      <c r="L32" s="18">
        <f t="shared" si="9"/>
        <v>1</v>
      </c>
      <c r="M32" s="18">
        <f t="shared" si="9"/>
        <v>0</v>
      </c>
      <c r="N32" s="14">
        <f t="shared" si="2"/>
        <v>0.36752136752136755</v>
      </c>
      <c r="O32" s="20">
        <f t="shared" si="8"/>
        <v>0.36752136752136755</v>
      </c>
      <c r="P32" s="14">
        <f t="shared" si="3"/>
        <v>0.8547008547008547</v>
      </c>
      <c r="Q32" s="18">
        <f t="shared" si="4"/>
        <v>1</v>
      </c>
      <c r="R32" s="18">
        <f t="shared" si="5"/>
        <v>0</v>
      </c>
    </row>
    <row r="33" spans="1:18" ht="12.75">
      <c r="A33" s="22">
        <v>32601</v>
      </c>
      <c r="B33" s="32"/>
      <c r="C33" s="32"/>
      <c r="D33" s="32"/>
      <c r="E33" s="32"/>
      <c r="F33" s="32"/>
      <c r="G33" s="32"/>
      <c r="H33" s="32"/>
      <c r="I33" s="32"/>
      <c r="J33" s="18">
        <f t="shared" si="0"/>
        <v>0</v>
      </c>
      <c r="K33" s="18">
        <f t="shared" si="1"/>
        <v>0</v>
      </c>
      <c r="L33" s="18">
        <f t="shared" si="9"/>
        <v>1</v>
      </c>
      <c r="M33" s="18">
        <f t="shared" si="9"/>
        <v>0</v>
      </c>
      <c r="N33" s="14">
        <f t="shared" si="2"/>
        <v>0</v>
      </c>
      <c r="O33" s="20">
        <f t="shared" si="8"/>
        <v>0.36752136752136755</v>
      </c>
      <c r="P33" s="14">
        <f t="shared" si="3"/>
        <v>0.8547008547008547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 s="33"/>
      <c r="C34" s="33"/>
      <c r="D34" s="33"/>
      <c r="E34" s="33"/>
      <c r="F34" s="32"/>
      <c r="G34" s="33"/>
      <c r="H34" s="32"/>
      <c r="I34" s="32"/>
      <c r="J34" s="18">
        <f t="shared" si="0"/>
        <v>0</v>
      </c>
      <c r="K34" s="18">
        <f t="shared" si="1"/>
        <v>0</v>
      </c>
      <c r="L34" s="18">
        <f t="shared" si="9"/>
        <v>1</v>
      </c>
      <c r="M34" s="18">
        <f t="shared" si="9"/>
        <v>0</v>
      </c>
      <c r="N34" s="14">
        <f t="shared" si="2"/>
        <v>0</v>
      </c>
      <c r="O34" s="20">
        <f t="shared" si="8"/>
        <v>0.36752136752136755</v>
      </c>
      <c r="P34" s="14">
        <f t="shared" si="3"/>
        <v>0.8547008547008547</v>
      </c>
      <c r="Q34" s="18">
        <f t="shared" si="4"/>
        <v>0</v>
      </c>
      <c r="R34" s="18">
        <f t="shared" si="5"/>
        <v>0</v>
      </c>
    </row>
    <row r="35" spans="1:18" ht="12.75">
      <c r="A35" s="22">
        <v>32603</v>
      </c>
      <c r="B35" s="32"/>
      <c r="C35" s="32"/>
      <c r="D35" s="32"/>
      <c r="E35" s="32"/>
      <c r="F35" s="32"/>
      <c r="G35" s="32"/>
      <c r="H35" s="32"/>
      <c r="I35" s="32"/>
      <c r="J35" s="18">
        <f t="shared" si="0"/>
        <v>0</v>
      </c>
      <c r="K35" s="18">
        <f t="shared" si="1"/>
        <v>0</v>
      </c>
      <c r="L35" s="18">
        <f t="shared" si="9"/>
        <v>1</v>
      </c>
      <c r="M35" s="18">
        <f t="shared" si="9"/>
        <v>0</v>
      </c>
      <c r="N35" s="14">
        <f t="shared" si="2"/>
        <v>0</v>
      </c>
      <c r="O35" s="20">
        <f t="shared" si="8"/>
        <v>0.36752136752136755</v>
      </c>
      <c r="P35" s="14">
        <f t="shared" si="3"/>
        <v>0.8547008547008547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 s="33"/>
      <c r="C36" s="33"/>
      <c r="D36" s="32"/>
      <c r="E36" s="32"/>
      <c r="F36" s="32"/>
      <c r="G36" s="33"/>
      <c r="H36" s="32"/>
      <c r="I36" s="3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</v>
      </c>
      <c r="M36" s="18">
        <f t="shared" si="9"/>
        <v>0</v>
      </c>
      <c r="N36" s="14">
        <f aca="true" t="shared" si="12" ref="N36:N67">(+J36+K36)*($J$96/($J$96+$K$96))</f>
        <v>0</v>
      </c>
      <c r="O36" s="20">
        <f t="shared" si="8"/>
        <v>0.36752136752136755</v>
      </c>
      <c r="P36" s="14">
        <f aca="true" t="shared" si="13" ref="P36:P67">O36*100/$N$96</f>
        <v>0.8547008547008547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 s="32"/>
      <c r="C37" s="32"/>
      <c r="D37" s="32"/>
      <c r="E37" s="32"/>
      <c r="F37" s="32"/>
      <c r="G37" s="32"/>
      <c r="H37" s="32"/>
      <c r="I37" s="32"/>
      <c r="J37" s="18">
        <f t="shared" si="10"/>
        <v>0</v>
      </c>
      <c r="K37" s="18">
        <f t="shared" si="11"/>
        <v>0</v>
      </c>
      <c r="L37" s="18">
        <f t="shared" si="9"/>
        <v>1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0.36752136752136755</v>
      </c>
      <c r="P37" s="14">
        <f t="shared" si="13"/>
        <v>0.8547008547008547</v>
      </c>
      <c r="Q37" s="18">
        <f t="shared" si="14"/>
        <v>0</v>
      </c>
      <c r="R37" s="18">
        <f t="shared" si="15"/>
        <v>0</v>
      </c>
    </row>
    <row r="38" spans="1:18" ht="12.75">
      <c r="A38" s="22">
        <v>32606</v>
      </c>
      <c r="B38" s="33"/>
      <c r="C38" s="33"/>
      <c r="D38" s="32"/>
      <c r="E38" s="32"/>
      <c r="F38" s="32"/>
      <c r="G38" s="33"/>
      <c r="H38" s="32"/>
      <c r="I38" s="32"/>
      <c r="J38" s="18">
        <f t="shared" si="10"/>
        <v>0</v>
      </c>
      <c r="K38" s="18">
        <f t="shared" si="11"/>
        <v>0</v>
      </c>
      <c r="L38" s="18">
        <f t="shared" si="9"/>
        <v>1</v>
      </c>
      <c r="M38" s="18">
        <f t="shared" si="9"/>
        <v>0</v>
      </c>
      <c r="N38" s="14">
        <f t="shared" si="12"/>
        <v>0</v>
      </c>
      <c r="O38" s="20">
        <f t="shared" si="16"/>
        <v>0.36752136752136755</v>
      </c>
      <c r="P38" s="14">
        <f t="shared" si="13"/>
        <v>0.8547008547008547</v>
      </c>
      <c r="Q38" s="18">
        <f t="shared" si="14"/>
        <v>0</v>
      </c>
      <c r="R38" s="18">
        <f t="shared" si="15"/>
        <v>0</v>
      </c>
    </row>
    <row r="39" spans="1:19" ht="12.75">
      <c r="A39" s="22">
        <v>32607</v>
      </c>
      <c r="B39" s="33"/>
      <c r="C39" s="33"/>
      <c r="D39" s="32"/>
      <c r="E39" s="32"/>
      <c r="F39" s="32"/>
      <c r="G39" s="33"/>
      <c r="H39" s="33"/>
      <c r="I39" s="32"/>
      <c r="J39" s="18">
        <f t="shared" si="10"/>
        <v>0</v>
      </c>
      <c r="K39" s="18">
        <f t="shared" si="11"/>
        <v>0</v>
      </c>
      <c r="L39" s="18">
        <f t="shared" si="9"/>
        <v>1</v>
      </c>
      <c r="M39" s="18">
        <f t="shared" si="9"/>
        <v>0</v>
      </c>
      <c r="N39" s="14">
        <f t="shared" si="12"/>
        <v>0</v>
      </c>
      <c r="O39" s="20">
        <f t="shared" si="16"/>
        <v>0.36752136752136755</v>
      </c>
      <c r="P39" s="14">
        <f t="shared" si="13"/>
        <v>0.8547008547008547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 s="32"/>
      <c r="C40" s="32"/>
      <c r="D40" s="32"/>
      <c r="E40" s="32"/>
      <c r="F40" s="32"/>
      <c r="G40" s="32"/>
      <c r="H40" s="32"/>
      <c r="I40" s="32"/>
      <c r="J40" s="18">
        <f t="shared" si="10"/>
        <v>0</v>
      </c>
      <c r="K40" s="18">
        <f t="shared" si="11"/>
        <v>0</v>
      </c>
      <c r="L40" s="18">
        <f t="shared" si="9"/>
        <v>1</v>
      </c>
      <c r="M40" s="18">
        <f t="shared" si="9"/>
        <v>0</v>
      </c>
      <c r="N40" s="14">
        <f t="shared" si="12"/>
        <v>0</v>
      </c>
      <c r="O40" s="20">
        <f t="shared" si="16"/>
        <v>0.36752136752136755</v>
      </c>
      <c r="P40" s="14">
        <f t="shared" si="13"/>
        <v>0.8547008547008547</v>
      </c>
      <c r="Q40" s="18">
        <f t="shared" si="14"/>
        <v>0</v>
      </c>
      <c r="R40" s="18">
        <f t="shared" si="15"/>
        <v>0</v>
      </c>
    </row>
    <row r="41" spans="1:18" ht="12.75">
      <c r="A41" s="22">
        <v>32609</v>
      </c>
      <c r="B41" s="32"/>
      <c r="C41" s="33">
        <v>1</v>
      </c>
      <c r="D41" s="33"/>
      <c r="E41" s="34"/>
      <c r="F41" s="32"/>
      <c r="G41" s="33">
        <v>3</v>
      </c>
      <c r="H41" s="32"/>
      <c r="I41" s="32"/>
      <c r="J41" s="18">
        <f t="shared" si="10"/>
        <v>1</v>
      </c>
      <c r="K41" s="18">
        <f t="shared" si="11"/>
        <v>3</v>
      </c>
      <c r="L41" s="18">
        <f t="shared" si="9"/>
        <v>2</v>
      </c>
      <c r="M41" s="18">
        <f t="shared" si="9"/>
        <v>3</v>
      </c>
      <c r="N41" s="14">
        <f t="shared" si="12"/>
        <v>1.4700854700854702</v>
      </c>
      <c r="O41" s="20">
        <f t="shared" si="16"/>
        <v>1.8376068376068377</v>
      </c>
      <c r="P41" s="14">
        <f t="shared" si="13"/>
        <v>4.273504273504273</v>
      </c>
      <c r="Q41" s="18">
        <f t="shared" si="14"/>
        <v>4</v>
      </c>
      <c r="R41" s="18">
        <f t="shared" si="15"/>
        <v>0</v>
      </c>
    </row>
    <row r="42" spans="1:18" ht="12.75">
      <c r="A42" s="22">
        <v>32610</v>
      </c>
      <c r="B42" s="32"/>
      <c r="C42" s="32"/>
      <c r="D42" s="32"/>
      <c r="E42" s="32"/>
      <c r="F42" s="32"/>
      <c r="G42" s="32"/>
      <c r="H42" s="32"/>
      <c r="I42" s="32"/>
      <c r="J42" s="18">
        <f t="shared" si="10"/>
        <v>0</v>
      </c>
      <c r="K42" s="18">
        <f t="shared" si="11"/>
        <v>0</v>
      </c>
      <c r="L42" s="18">
        <f t="shared" si="9"/>
        <v>2</v>
      </c>
      <c r="M42" s="18">
        <f t="shared" si="9"/>
        <v>3</v>
      </c>
      <c r="N42" s="14">
        <f t="shared" si="12"/>
        <v>0</v>
      </c>
      <c r="O42" s="20">
        <f t="shared" si="16"/>
        <v>1.8376068376068377</v>
      </c>
      <c r="P42" s="14">
        <f t="shared" si="13"/>
        <v>4.273504273504273</v>
      </c>
      <c r="Q42" s="18">
        <f t="shared" si="14"/>
        <v>0</v>
      </c>
      <c r="R42" s="18">
        <f t="shared" si="15"/>
        <v>0</v>
      </c>
    </row>
    <row r="43" spans="1:18" ht="12.75">
      <c r="A43" s="22">
        <v>32611</v>
      </c>
      <c r="B43" s="32"/>
      <c r="C43" s="32"/>
      <c r="D43" s="32"/>
      <c r="E43" s="32"/>
      <c r="F43" s="32"/>
      <c r="G43" s="32"/>
      <c r="H43" s="32"/>
      <c r="I43" s="32"/>
      <c r="J43" s="18">
        <f t="shared" si="10"/>
        <v>0</v>
      </c>
      <c r="K43" s="18">
        <f t="shared" si="11"/>
        <v>0</v>
      </c>
      <c r="L43" s="18">
        <f t="shared" si="9"/>
        <v>2</v>
      </c>
      <c r="M43" s="18">
        <f t="shared" si="9"/>
        <v>3</v>
      </c>
      <c r="N43" s="14">
        <f t="shared" si="12"/>
        <v>0</v>
      </c>
      <c r="O43" s="20">
        <f t="shared" si="16"/>
        <v>1.8376068376068377</v>
      </c>
      <c r="P43" s="14">
        <f t="shared" si="13"/>
        <v>4.273504273504273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 s="32"/>
      <c r="C44" s="32"/>
      <c r="D44" s="32"/>
      <c r="E44" s="32"/>
      <c r="F44" s="32"/>
      <c r="G44" s="32"/>
      <c r="H44" s="32"/>
      <c r="I44" s="32"/>
      <c r="J44" s="18">
        <f t="shared" si="10"/>
        <v>0</v>
      </c>
      <c r="K44" s="18">
        <f t="shared" si="11"/>
        <v>0</v>
      </c>
      <c r="L44" s="18">
        <f t="shared" si="9"/>
        <v>2</v>
      </c>
      <c r="M44" s="18">
        <f t="shared" si="9"/>
        <v>3</v>
      </c>
      <c r="N44" s="14">
        <f t="shared" si="12"/>
        <v>0</v>
      </c>
      <c r="O44" s="20">
        <f t="shared" si="16"/>
        <v>1.8376068376068377</v>
      </c>
      <c r="P44" s="14">
        <f t="shared" si="13"/>
        <v>4.273504273504273</v>
      </c>
      <c r="Q44" s="18">
        <f t="shared" si="14"/>
        <v>0</v>
      </c>
      <c r="R44" s="18">
        <f t="shared" si="15"/>
        <v>0</v>
      </c>
    </row>
    <row r="45" spans="1:18" ht="12.75">
      <c r="A45" s="22">
        <v>32613</v>
      </c>
      <c r="B45" s="33"/>
      <c r="C45" s="33">
        <v>1</v>
      </c>
      <c r="D45" s="32"/>
      <c r="E45" s="32"/>
      <c r="F45" s="32"/>
      <c r="G45" s="33">
        <v>1</v>
      </c>
      <c r="H45" s="32"/>
      <c r="I45" s="32"/>
      <c r="J45" s="18">
        <f t="shared" si="10"/>
        <v>1</v>
      </c>
      <c r="K45" s="18">
        <f t="shared" si="11"/>
        <v>1</v>
      </c>
      <c r="L45" s="18">
        <f aca="true" t="shared" si="17" ref="L45:M64">L44+J45</f>
        <v>3</v>
      </c>
      <c r="M45" s="18">
        <f t="shared" si="17"/>
        <v>4</v>
      </c>
      <c r="N45" s="14">
        <f t="shared" si="12"/>
        <v>0.7350427350427351</v>
      </c>
      <c r="O45" s="20">
        <f t="shared" si="16"/>
        <v>2.572649572649573</v>
      </c>
      <c r="P45" s="14">
        <f t="shared" si="13"/>
        <v>5.982905982905982</v>
      </c>
      <c r="Q45" s="18">
        <f t="shared" si="14"/>
        <v>2</v>
      </c>
      <c r="R45" s="18">
        <f t="shared" si="15"/>
        <v>0</v>
      </c>
    </row>
    <row r="46" spans="1:18" ht="12.75">
      <c r="A46" s="22">
        <v>32614</v>
      </c>
      <c r="B46" s="32"/>
      <c r="C46" s="33"/>
      <c r="D46" s="32"/>
      <c r="E46" s="32"/>
      <c r="F46" s="33"/>
      <c r="G46" s="33"/>
      <c r="H46" s="32"/>
      <c r="I46" s="32"/>
      <c r="J46" s="18">
        <f t="shared" si="10"/>
        <v>0</v>
      </c>
      <c r="K46" s="18">
        <f t="shared" si="11"/>
        <v>0</v>
      </c>
      <c r="L46" s="18">
        <f t="shared" si="17"/>
        <v>3</v>
      </c>
      <c r="M46" s="18">
        <f t="shared" si="17"/>
        <v>4</v>
      </c>
      <c r="N46" s="14">
        <f t="shared" si="12"/>
        <v>0</v>
      </c>
      <c r="O46" s="20">
        <f t="shared" si="16"/>
        <v>2.572649572649573</v>
      </c>
      <c r="P46" s="14">
        <f t="shared" si="13"/>
        <v>5.982905982905982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32"/>
      <c r="C47" s="32"/>
      <c r="D47" s="32"/>
      <c r="E47" s="32"/>
      <c r="F47" s="32"/>
      <c r="G47" s="32"/>
      <c r="H47" s="32"/>
      <c r="I47" s="32"/>
      <c r="J47" s="18">
        <f t="shared" si="10"/>
        <v>0</v>
      </c>
      <c r="K47" s="18">
        <f t="shared" si="11"/>
        <v>0</v>
      </c>
      <c r="L47" s="18">
        <f t="shared" si="17"/>
        <v>3</v>
      </c>
      <c r="M47" s="18">
        <f t="shared" si="17"/>
        <v>4</v>
      </c>
      <c r="N47" s="14">
        <f t="shared" si="12"/>
        <v>0</v>
      </c>
      <c r="O47" s="20">
        <f t="shared" si="16"/>
        <v>2.572649572649573</v>
      </c>
      <c r="P47" s="14">
        <f t="shared" si="13"/>
        <v>5.982905982905982</v>
      </c>
      <c r="Q47" s="18">
        <f t="shared" si="14"/>
        <v>0</v>
      </c>
      <c r="R47" s="18">
        <f t="shared" si="15"/>
        <v>0</v>
      </c>
    </row>
    <row r="48" spans="1:18" ht="12.75">
      <c r="A48" s="22">
        <v>32616</v>
      </c>
      <c r="B48" s="33"/>
      <c r="C48" s="33">
        <v>3</v>
      </c>
      <c r="D48" s="32"/>
      <c r="E48" s="32">
        <v>1</v>
      </c>
      <c r="F48" s="33"/>
      <c r="G48" s="33">
        <v>4</v>
      </c>
      <c r="H48" s="32"/>
      <c r="I48" s="32"/>
      <c r="J48" s="18">
        <f t="shared" si="10"/>
        <v>2</v>
      </c>
      <c r="K48" s="18">
        <f t="shared" si="11"/>
        <v>4</v>
      </c>
      <c r="L48" s="18">
        <f t="shared" si="17"/>
        <v>5</v>
      </c>
      <c r="M48" s="18">
        <f t="shared" si="17"/>
        <v>8</v>
      </c>
      <c r="N48" s="14">
        <f t="shared" si="12"/>
        <v>2.2051282051282053</v>
      </c>
      <c r="O48" s="20">
        <f t="shared" si="16"/>
        <v>4.777777777777779</v>
      </c>
      <c r="P48" s="14">
        <f t="shared" si="13"/>
        <v>11.11111111111111</v>
      </c>
      <c r="Q48" s="18">
        <f t="shared" si="14"/>
        <v>7</v>
      </c>
      <c r="R48" s="18">
        <f t="shared" si="15"/>
        <v>1</v>
      </c>
    </row>
    <row r="49" spans="1:18" ht="12.75">
      <c r="A49" s="22">
        <v>32617</v>
      </c>
      <c r="B49" s="32"/>
      <c r="C49" s="32"/>
      <c r="D49" s="32"/>
      <c r="E49" s="32"/>
      <c r="F49" s="32"/>
      <c r="G49" s="32"/>
      <c r="H49" s="32"/>
      <c r="I49" s="32"/>
      <c r="J49" s="18">
        <f t="shared" si="10"/>
        <v>0</v>
      </c>
      <c r="K49" s="18">
        <f t="shared" si="11"/>
        <v>0</v>
      </c>
      <c r="L49" s="18">
        <f t="shared" si="17"/>
        <v>5</v>
      </c>
      <c r="M49" s="18">
        <f t="shared" si="17"/>
        <v>8</v>
      </c>
      <c r="N49" s="14">
        <f t="shared" si="12"/>
        <v>0</v>
      </c>
      <c r="O49" s="20">
        <f t="shared" si="16"/>
        <v>4.777777777777779</v>
      </c>
      <c r="P49" s="14">
        <f t="shared" si="13"/>
        <v>11.11111111111111</v>
      </c>
      <c r="Q49" s="18">
        <f t="shared" si="14"/>
        <v>0</v>
      </c>
      <c r="R49" s="18">
        <f t="shared" si="15"/>
        <v>0</v>
      </c>
    </row>
    <row r="50" spans="1:18" ht="12.75">
      <c r="A50" s="22">
        <v>32618</v>
      </c>
      <c r="B50" s="32"/>
      <c r="C50" s="33"/>
      <c r="D50" s="33"/>
      <c r="E50" s="33"/>
      <c r="F50" s="33"/>
      <c r="G50" s="33"/>
      <c r="H50" s="33"/>
      <c r="I50" s="32"/>
      <c r="J50" s="18">
        <f t="shared" si="10"/>
        <v>0</v>
      </c>
      <c r="K50" s="18">
        <f t="shared" si="11"/>
        <v>0</v>
      </c>
      <c r="L50" s="18">
        <f t="shared" si="17"/>
        <v>5</v>
      </c>
      <c r="M50" s="18">
        <f t="shared" si="17"/>
        <v>8</v>
      </c>
      <c r="N50" s="14">
        <f t="shared" si="12"/>
        <v>0</v>
      </c>
      <c r="O50" s="20">
        <f t="shared" si="16"/>
        <v>4.777777777777779</v>
      </c>
      <c r="P50" s="14">
        <f t="shared" si="13"/>
        <v>11.11111111111111</v>
      </c>
      <c r="Q50" s="18">
        <f t="shared" si="14"/>
        <v>0</v>
      </c>
      <c r="R50" s="18">
        <f t="shared" si="15"/>
        <v>0</v>
      </c>
    </row>
    <row r="51" spans="1:18" ht="12.75">
      <c r="A51" s="22">
        <v>32619</v>
      </c>
      <c r="B51" s="32"/>
      <c r="C51" s="32"/>
      <c r="D51" s="32"/>
      <c r="E51" s="32"/>
      <c r="F51" s="32"/>
      <c r="G51" s="32"/>
      <c r="H51" s="32"/>
      <c r="I51" s="32"/>
      <c r="J51" s="18">
        <f t="shared" si="10"/>
        <v>0</v>
      </c>
      <c r="K51" s="18">
        <f t="shared" si="11"/>
        <v>0</v>
      </c>
      <c r="L51" s="18">
        <f t="shared" si="17"/>
        <v>5</v>
      </c>
      <c r="M51" s="18">
        <f t="shared" si="17"/>
        <v>8</v>
      </c>
      <c r="N51" s="14">
        <f t="shared" si="12"/>
        <v>0</v>
      </c>
      <c r="O51" s="20">
        <f t="shared" si="16"/>
        <v>4.777777777777779</v>
      </c>
      <c r="P51" s="14">
        <f t="shared" si="13"/>
        <v>11.11111111111111</v>
      </c>
      <c r="Q51" s="18">
        <f t="shared" si="14"/>
        <v>0</v>
      </c>
      <c r="R51" s="18">
        <f t="shared" si="15"/>
        <v>0</v>
      </c>
    </row>
    <row r="52" spans="1:18" ht="12.75">
      <c r="A52" s="22">
        <v>32620</v>
      </c>
      <c r="B52" s="32"/>
      <c r="C52" s="33">
        <v>5</v>
      </c>
      <c r="D52" s="32"/>
      <c r="E52" s="32"/>
      <c r="F52" s="32">
        <v>1</v>
      </c>
      <c r="G52" s="33">
        <v>5</v>
      </c>
      <c r="H52" s="32"/>
      <c r="I52" s="32"/>
      <c r="J52" s="18">
        <f t="shared" si="10"/>
        <v>5</v>
      </c>
      <c r="K52" s="18">
        <f t="shared" si="11"/>
        <v>6</v>
      </c>
      <c r="L52" s="18">
        <f t="shared" si="17"/>
        <v>10</v>
      </c>
      <c r="M52" s="18">
        <f t="shared" si="17"/>
        <v>14</v>
      </c>
      <c r="N52" s="14">
        <f t="shared" si="12"/>
        <v>4.042735042735043</v>
      </c>
      <c r="O52" s="20">
        <f t="shared" si="16"/>
        <v>8.820512820512821</v>
      </c>
      <c r="P52" s="14">
        <f t="shared" si="13"/>
        <v>20.51282051282051</v>
      </c>
      <c r="Q52" s="18">
        <f t="shared" si="14"/>
        <v>11</v>
      </c>
      <c r="R52" s="18">
        <f t="shared" si="15"/>
        <v>0</v>
      </c>
    </row>
    <row r="53" spans="1:19" ht="12.75">
      <c r="A53" s="22">
        <v>32621</v>
      </c>
      <c r="B53" s="33"/>
      <c r="C53" s="33"/>
      <c r="D53" s="32"/>
      <c r="E53" s="32"/>
      <c r="F53" s="33"/>
      <c r="G53" s="33"/>
      <c r="H53" s="32"/>
      <c r="I53" s="32"/>
      <c r="J53" s="18">
        <f t="shared" si="10"/>
        <v>0</v>
      </c>
      <c r="K53" s="18">
        <f t="shared" si="11"/>
        <v>0</v>
      </c>
      <c r="L53" s="18">
        <f t="shared" si="17"/>
        <v>10</v>
      </c>
      <c r="M53" s="18">
        <f t="shared" si="17"/>
        <v>14</v>
      </c>
      <c r="N53" s="14">
        <f t="shared" si="12"/>
        <v>0</v>
      </c>
      <c r="O53" s="20">
        <f t="shared" si="16"/>
        <v>8.820512820512821</v>
      </c>
      <c r="P53" s="14">
        <f t="shared" si="13"/>
        <v>20.51282051282051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22">
        <v>32622</v>
      </c>
      <c r="B54" s="32"/>
      <c r="C54" s="32"/>
      <c r="D54" s="32"/>
      <c r="E54" s="32"/>
      <c r="F54" s="32"/>
      <c r="G54" s="32"/>
      <c r="H54" s="32"/>
      <c r="I54" s="32"/>
      <c r="J54" s="18">
        <f t="shared" si="10"/>
        <v>0</v>
      </c>
      <c r="K54" s="18">
        <f t="shared" si="11"/>
        <v>0</v>
      </c>
      <c r="L54" s="18">
        <f t="shared" si="17"/>
        <v>10</v>
      </c>
      <c r="M54" s="18">
        <f t="shared" si="17"/>
        <v>14</v>
      </c>
      <c r="N54" s="14">
        <f t="shared" si="12"/>
        <v>0</v>
      </c>
      <c r="O54" s="20">
        <f t="shared" si="16"/>
        <v>8.820512820512821</v>
      </c>
      <c r="P54" s="14">
        <f t="shared" si="13"/>
        <v>20.51282051282051</v>
      </c>
      <c r="Q54" s="18">
        <f t="shared" si="14"/>
        <v>0</v>
      </c>
      <c r="R54" s="18">
        <f t="shared" si="15"/>
        <v>0</v>
      </c>
    </row>
    <row r="55" spans="1:18" ht="12.75">
      <c r="A55" s="22">
        <v>32623</v>
      </c>
      <c r="B55" s="33"/>
      <c r="C55" s="33">
        <v>1</v>
      </c>
      <c r="D55" s="33"/>
      <c r="E55" s="33"/>
      <c r="F55" s="33"/>
      <c r="G55" s="33">
        <v>1</v>
      </c>
      <c r="H55" s="33"/>
      <c r="I55" s="32"/>
      <c r="J55" s="18">
        <f t="shared" si="10"/>
        <v>1</v>
      </c>
      <c r="K55" s="18">
        <f t="shared" si="11"/>
        <v>1</v>
      </c>
      <c r="L55" s="18">
        <f t="shared" si="17"/>
        <v>11</v>
      </c>
      <c r="M55" s="18">
        <f t="shared" si="17"/>
        <v>15</v>
      </c>
      <c r="N55" s="14">
        <f t="shared" si="12"/>
        <v>0.7350427350427351</v>
      </c>
      <c r="O55" s="20">
        <f t="shared" si="16"/>
        <v>9.555555555555557</v>
      </c>
      <c r="P55" s="14">
        <f t="shared" si="13"/>
        <v>22.22222222222222</v>
      </c>
      <c r="Q55" s="18">
        <f t="shared" si="14"/>
        <v>2</v>
      </c>
      <c r="R55" s="18">
        <f t="shared" si="15"/>
        <v>0</v>
      </c>
    </row>
    <row r="56" spans="1:18" ht="12.75">
      <c r="A56" s="22">
        <v>32624</v>
      </c>
      <c r="B56" s="32"/>
      <c r="C56" s="32"/>
      <c r="D56" s="32"/>
      <c r="E56" s="32"/>
      <c r="F56" s="32"/>
      <c r="G56" s="32"/>
      <c r="H56" s="32"/>
      <c r="I56" s="32"/>
      <c r="J56" s="18">
        <f t="shared" si="10"/>
        <v>0</v>
      </c>
      <c r="K56" s="18">
        <f t="shared" si="11"/>
        <v>0</v>
      </c>
      <c r="L56" s="18">
        <f t="shared" si="17"/>
        <v>11</v>
      </c>
      <c r="M56" s="18">
        <f t="shared" si="17"/>
        <v>15</v>
      </c>
      <c r="N56" s="14">
        <f t="shared" si="12"/>
        <v>0</v>
      </c>
      <c r="O56" s="20">
        <f t="shared" si="16"/>
        <v>9.555555555555557</v>
      </c>
      <c r="P56" s="14">
        <f t="shared" si="13"/>
        <v>22.22222222222222</v>
      </c>
      <c r="Q56" s="18">
        <f t="shared" si="14"/>
        <v>0</v>
      </c>
      <c r="R56" s="18">
        <f t="shared" si="15"/>
        <v>0</v>
      </c>
    </row>
    <row r="57" spans="1:18" ht="12.75">
      <c r="A57" s="22">
        <v>32625</v>
      </c>
      <c r="B57" s="33">
        <v>1</v>
      </c>
      <c r="C57" s="33">
        <v>1</v>
      </c>
      <c r="D57" s="32"/>
      <c r="E57" s="32"/>
      <c r="F57" s="33"/>
      <c r="G57" s="33">
        <v>3</v>
      </c>
      <c r="H57" s="32">
        <v>1</v>
      </c>
      <c r="I57" s="33"/>
      <c r="J57" s="18">
        <f t="shared" si="10"/>
        <v>2</v>
      </c>
      <c r="K57" s="18">
        <f t="shared" si="11"/>
        <v>2</v>
      </c>
      <c r="L57" s="18">
        <f t="shared" si="17"/>
        <v>13</v>
      </c>
      <c r="M57" s="18">
        <f t="shared" si="17"/>
        <v>17</v>
      </c>
      <c r="N57" s="14">
        <f t="shared" si="12"/>
        <v>1.4700854700854702</v>
      </c>
      <c r="O57" s="20">
        <f t="shared" si="16"/>
        <v>11.025641025641027</v>
      </c>
      <c r="P57" s="14">
        <f t="shared" si="13"/>
        <v>25.641025641025642</v>
      </c>
      <c r="Q57" s="18">
        <f t="shared" si="14"/>
        <v>5</v>
      </c>
      <c r="R57" s="18">
        <f t="shared" si="15"/>
        <v>1</v>
      </c>
    </row>
    <row r="58" spans="1:18" ht="12.75">
      <c r="A58" s="22">
        <v>32626</v>
      </c>
      <c r="B58" s="32"/>
      <c r="C58" s="32"/>
      <c r="D58" s="32"/>
      <c r="E58" s="32"/>
      <c r="F58" s="32"/>
      <c r="G58" s="32"/>
      <c r="H58" s="32"/>
      <c r="I58" s="32"/>
      <c r="J58" s="18">
        <f t="shared" si="10"/>
        <v>0</v>
      </c>
      <c r="K58" s="18">
        <f t="shared" si="11"/>
        <v>0</v>
      </c>
      <c r="L58" s="18">
        <f t="shared" si="17"/>
        <v>13</v>
      </c>
      <c r="M58" s="18">
        <f t="shared" si="17"/>
        <v>17</v>
      </c>
      <c r="N58" s="14">
        <f t="shared" si="12"/>
        <v>0</v>
      </c>
      <c r="O58" s="20">
        <f t="shared" si="16"/>
        <v>11.025641025641027</v>
      </c>
      <c r="P58" s="14">
        <f t="shared" si="13"/>
        <v>25.641025641025642</v>
      </c>
      <c r="Q58" s="18">
        <f t="shared" si="14"/>
        <v>0</v>
      </c>
      <c r="R58" s="18">
        <f t="shared" si="15"/>
        <v>0</v>
      </c>
    </row>
    <row r="59" spans="1:18" ht="12.75">
      <c r="A59" s="22">
        <v>32627</v>
      </c>
      <c r="B59" s="32"/>
      <c r="C59" s="33">
        <v>4</v>
      </c>
      <c r="D59" s="32">
        <v>1</v>
      </c>
      <c r="E59" s="32"/>
      <c r="F59" s="32">
        <v>1</v>
      </c>
      <c r="G59" s="33">
        <v>1</v>
      </c>
      <c r="H59" s="32"/>
      <c r="I59" s="32"/>
      <c r="J59" s="18">
        <f t="shared" si="10"/>
        <v>3</v>
      </c>
      <c r="K59" s="18">
        <f t="shared" si="11"/>
        <v>2</v>
      </c>
      <c r="L59" s="18">
        <f t="shared" si="17"/>
        <v>16</v>
      </c>
      <c r="M59" s="18">
        <f t="shared" si="17"/>
        <v>19</v>
      </c>
      <c r="N59" s="14">
        <f t="shared" si="12"/>
        <v>1.8376068376068377</v>
      </c>
      <c r="O59" s="20">
        <f t="shared" si="16"/>
        <v>12.863247863247866</v>
      </c>
      <c r="P59" s="14">
        <f t="shared" si="13"/>
        <v>29.914529914529915</v>
      </c>
      <c r="Q59" s="18">
        <f t="shared" si="14"/>
        <v>6</v>
      </c>
      <c r="R59" s="18">
        <f t="shared" si="15"/>
        <v>1</v>
      </c>
    </row>
    <row r="60" spans="1:18" ht="12.75">
      <c r="A60" s="22">
        <v>32628</v>
      </c>
      <c r="B60" s="32"/>
      <c r="C60" s="32"/>
      <c r="D60" s="32"/>
      <c r="E60" s="32"/>
      <c r="F60" s="32"/>
      <c r="G60" s="32"/>
      <c r="H60" s="32"/>
      <c r="I60" s="32"/>
      <c r="J60" s="18">
        <f t="shared" si="10"/>
        <v>0</v>
      </c>
      <c r="K60" s="18">
        <f t="shared" si="11"/>
        <v>0</v>
      </c>
      <c r="L60" s="18">
        <f t="shared" si="17"/>
        <v>16</v>
      </c>
      <c r="M60" s="18">
        <f t="shared" si="17"/>
        <v>19</v>
      </c>
      <c r="N60" s="14">
        <f t="shared" si="12"/>
        <v>0</v>
      </c>
      <c r="O60" s="20">
        <f t="shared" si="16"/>
        <v>12.863247863247866</v>
      </c>
      <c r="P60" s="14">
        <f t="shared" si="13"/>
        <v>29.914529914529915</v>
      </c>
      <c r="Q60" s="18">
        <f t="shared" si="14"/>
        <v>0</v>
      </c>
      <c r="R60" s="18">
        <f t="shared" si="15"/>
        <v>0</v>
      </c>
    </row>
    <row r="61" spans="1:18" ht="12.75">
      <c r="A61" s="22">
        <v>32629</v>
      </c>
      <c r="B61" s="33"/>
      <c r="C61" s="32"/>
      <c r="D61" s="32"/>
      <c r="E61" s="32"/>
      <c r="F61" s="32"/>
      <c r="G61" s="33"/>
      <c r="H61" s="32"/>
      <c r="I61" s="32"/>
      <c r="J61" s="18">
        <f t="shared" si="10"/>
        <v>0</v>
      </c>
      <c r="K61" s="18">
        <f t="shared" si="11"/>
        <v>0</v>
      </c>
      <c r="L61" s="18">
        <f t="shared" si="17"/>
        <v>16</v>
      </c>
      <c r="M61" s="18">
        <f t="shared" si="17"/>
        <v>19</v>
      </c>
      <c r="N61" s="14">
        <f t="shared" si="12"/>
        <v>0</v>
      </c>
      <c r="O61" s="20">
        <f t="shared" si="16"/>
        <v>12.863247863247866</v>
      </c>
      <c r="P61" s="14">
        <f t="shared" si="13"/>
        <v>29.914529914529915</v>
      </c>
      <c r="Q61" s="18">
        <f t="shared" si="14"/>
        <v>0</v>
      </c>
      <c r="R61" s="18">
        <f t="shared" si="15"/>
        <v>0</v>
      </c>
    </row>
    <row r="62" spans="1:18" ht="12.75">
      <c r="A62" s="22">
        <v>32630</v>
      </c>
      <c r="B62" s="32">
        <v>2</v>
      </c>
      <c r="C62" s="32">
        <v>3</v>
      </c>
      <c r="D62" s="32"/>
      <c r="E62" s="32">
        <v>2</v>
      </c>
      <c r="F62" s="32"/>
      <c r="G62" s="32">
        <v>6</v>
      </c>
      <c r="H62" s="32"/>
      <c r="I62" s="32"/>
      <c r="J62" s="18">
        <f t="shared" si="10"/>
        <v>3</v>
      </c>
      <c r="K62" s="18">
        <f t="shared" si="11"/>
        <v>6</v>
      </c>
      <c r="L62" s="18">
        <f t="shared" si="17"/>
        <v>19</v>
      </c>
      <c r="M62" s="18">
        <f t="shared" si="17"/>
        <v>25</v>
      </c>
      <c r="N62" s="14">
        <f t="shared" si="12"/>
        <v>3.307692307692308</v>
      </c>
      <c r="O62" s="20">
        <f t="shared" si="16"/>
        <v>16.170940170940174</v>
      </c>
      <c r="P62" s="14">
        <f t="shared" si="13"/>
        <v>37.60683760683761</v>
      </c>
      <c r="Q62" s="18">
        <f t="shared" si="14"/>
        <v>11</v>
      </c>
      <c r="R62" s="18">
        <f t="shared" si="15"/>
        <v>2</v>
      </c>
    </row>
    <row r="63" spans="1:18" ht="12.75">
      <c r="A63" s="22">
        <v>32631</v>
      </c>
      <c r="B63" s="32"/>
      <c r="C63" s="33"/>
      <c r="D63" s="32"/>
      <c r="E63" s="33"/>
      <c r="F63" s="33"/>
      <c r="G63" s="33"/>
      <c r="H63" s="32"/>
      <c r="I63" s="33"/>
      <c r="J63" s="18">
        <f t="shared" si="10"/>
        <v>0</v>
      </c>
      <c r="K63" s="18">
        <f t="shared" si="11"/>
        <v>0</v>
      </c>
      <c r="L63" s="18">
        <f t="shared" si="17"/>
        <v>19</v>
      </c>
      <c r="M63" s="18">
        <f t="shared" si="17"/>
        <v>25</v>
      </c>
      <c r="N63" s="14">
        <f t="shared" si="12"/>
        <v>0</v>
      </c>
      <c r="O63" s="20">
        <f t="shared" si="16"/>
        <v>16.170940170940174</v>
      </c>
      <c r="P63" s="14">
        <f t="shared" si="13"/>
        <v>37.60683760683761</v>
      </c>
      <c r="Q63" s="18">
        <f t="shared" si="14"/>
        <v>0</v>
      </c>
      <c r="R63" s="18">
        <f t="shared" si="15"/>
        <v>0</v>
      </c>
    </row>
    <row r="64" spans="1:18" ht="12.75">
      <c r="A64" s="22">
        <v>32632</v>
      </c>
      <c r="B64" s="32"/>
      <c r="C64" s="33"/>
      <c r="D64" s="32"/>
      <c r="E64" s="32"/>
      <c r="F64" s="33"/>
      <c r="G64" s="33">
        <v>4</v>
      </c>
      <c r="H64" s="32"/>
      <c r="I64" s="33"/>
      <c r="J64" s="18">
        <f t="shared" si="10"/>
        <v>0</v>
      </c>
      <c r="K64" s="18">
        <f t="shared" si="11"/>
        <v>4</v>
      </c>
      <c r="L64" s="18">
        <f t="shared" si="17"/>
        <v>19</v>
      </c>
      <c r="M64" s="18">
        <f t="shared" si="17"/>
        <v>29</v>
      </c>
      <c r="N64" s="14">
        <f t="shared" si="12"/>
        <v>1.4700854700854702</v>
      </c>
      <c r="O64" s="20">
        <f t="shared" si="16"/>
        <v>17.641025641025642</v>
      </c>
      <c r="P64" s="14">
        <f t="shared" si="13"/>
        <v>41.02564102564102</v>
      </c>
      <c r="Q64" s="18">
        <f t="shared" si="14"/>
        <v>4</v>
      </c>
      <c r="R64" s="18">
        <f t="shared" si="15"/>
        <v>0</v>
      </c>
    </row>
    <row r="65" spans="1:18" ht="12.75">
      <c r="A65" s="22">
        <v>32633</v>
      </c>
      <c r="B65" s="32"/>
      <c r="C65" s="32"/>
      <c r="D65" s="32"/>
      <c r="E65" s="32"/>
      <c r="F65" s="32"/>
      <c r="G65" s="32"/>
      <c r="H65" s="32"/>
      <c r="I65" s="32"/>
      <c r="J65" s="18">
        <f t="shared" si="10"/>
        <v>0</v>
      </c>
      <c r="K65" s="18">
        <f t="shared" si="11"/>
        <v>0</v>
      </c>
      <c r="L65" s="18">
        <f aca="true" t="shared" si="18" ref="L65:M84">L64+J65</f>
        <v>19</v>
      </c>
      <c r="M65" s="18">
        <f t="shared" si="18"/>
        <v>29</v>
      </c>
      <c r="N65" s="14">
        <f t="shared" si="12"/>
        <v>0</v>
      </c>
      <c r="O65" s="20">
        <f t="shared" si="16"/>
        <v>17.641025641025642</v>
      </c>
      <c r="P65" s="14">
        <f t="shared" si="13"/>
        <v>41.02564102564102</v>
      </c>
      <c r="Q65" s="18">
        <f t="shared" si="14"/>
        <v>0</v>
      </c>
      <c r="R65" s="18">
        <f t="shared" si="15"/>
        <v>0</v>
      </c>
    </row>
    <row r="66" spans="1:18" ht="12.75">
      <c r="A66" s="22">
        <v>32634</v>
      </c>
      <c r="B66" s="32">
        <v>3</v>
      </c>
      <c r="C66" s="33">
        <v>2</v>
      </c>
      <c r="D66" s="32"/>
      <c r="E66" s="34">
        <v>1</v>
      </c>
      <c r="F66" s="33">
        <v>1</v>
      </c>
      <c r="G66" s="33">
        <v>5</v>
      </c>
      <c r="H66" s="32"/>
      <c r="I66" s="32"/>
      <c r="J66" s="18">
        <f t="shared" si="10"/>
        <v>4</v>
      </c>
      <c r="K66" s="18">
        <f t="shared" si="11"/>
        <v>6</v>
      </c>
      <c r="L66" s="18">
        <f t="shared" si="18"/>
        <v>23</v>
      </c>
      <c r="M66" s="18">
        <f t="shared" si="18"/>
        <v>35</v>
      </c>
      <c r="N66" s="14">
        <f t="shared" si="12"/>
        <v>3.6752136752136755</v>
      </c>
      <c r="O66" s="20">
        <f t="shared" si="16"/>
        <v>21.31623931623932</v>
      </c>
      <c r="P66" s="14">
        <f t="shared" si="13"/>
        <v>49.57264957264957</v>
      </c>
      <c r="Q66" s="18">
        <f t="shared" si="14"/>
        <v>11</v>
      </c>
      <c r="R66" s="18">
        <f t="shared" si="15"/>
        <v>1</v>
      </c>
    </row>
    <row r="67" spans="1:19" ht="12.75">
      <c r="A67" s="22">
        <v>32635</v>
      </c>
      <c r="B67" s="32"/>
      <c r="C67" s="32"/>
      <c r="D67" s="32"/>
      <c r="E67" s="32"/>
      <c r="F67" s="32"/>
      <c r="G67" s="32"/>
      <c r="H67" s="32"/>
      <c r="I67" s="32"/>
      <c r="J67" s="18">
        <f t="shared" si="10"/>
        <v>0</v>
      </c>
      <c r="K67" s="18">
        <f t="shared" si="11"/>
        <v>0</v>
      </c>
      <c r="L67" s="18">
        <f t="shared" si="18"/>
        <v>23</v>
      </c>
      <c r="M67" s="18">
        <f t="shared" si="18"/>
        <v>35</v>
      </c>
      <c r="N67" s="14">
        <f t="shared" si="12"/>
        <v>0</v>
      </c>
      <c r="O67" s="20">
        <f t="shared" si="16"/>
        <v>21.31623931623932</v>
      </c>
      <c r="P67" s="14">
        <f t="shared" si="13"/>
        <v>49.57264957264957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22">
        <v>32636</v>
      </c>
      <c r="B68" s="32"/>
      <c r="C68" s="32"/>
      <c r="D68" s="33"/>
      <c r="E68" s="33"/>
      <c r="F68" s="32"/>
      <c r="G68" s="33"/>
      <c r="H68" s="32"/>
      <c r="I68" s="33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23</v>
      </c>
      <c r="M68" s="18">
        <f t="shared" si="18"/>
        <v>35</v>
      </c>
      <c r="N68" s="14">
        <f aca="true" t="shared" si="21" ref="N68:N94">(+J68+K68)*($J$96/($J$96+$K$96))</f>
        <v>0</v>
      </c>
      <c r="O68" s="20">
        <f t="shared" si="16"/>
        <v>21.31623931623932</v>
      </c>
      <c r="P68" s="14">
        <f aca="true" t="shared" si="22" ref="P68:P94">O68*100/$N$96</f>
        <v>49.57264957264957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22">
        <v>32637</v>
      </c>
      <c r="B69" s="32">
        <v>1</v>
      </c>
      <c r="C69" s="32">
        <v>4</v>
      </c>
      <c r="D69" s="32">
        <v>1</v>
      </c>
      <c r="E69" s="32">
        <v>2</v>
      </c>
      <c r="F69" s="32"/>
      <c r="G69" s="32">
        <v>4</v>
      </c>
      <c r="H69" s="32"/>
      <c r="I69" s="32">
        <v>1</v>
      </c>
      <c r="J69" s="18">
        <f t="shared" si="19"/>
        <v>2</v>
      </c>
      <c r="K69" s="18">
        <f t="shared" si="20"/>
        <v>3</v>
      </c>
      <c r="L69" s="18">
        <f t="shared" si="18"/>
        <v>25</v>
      </c>
      <c r="M69" s="18">
        <f t="shared" si="18"/>
        <v>38</v>
      </c>
      <c r="N69" s="14">
        <f t="shared" si="21"/>
        <v>1.8376068376068377</v>
      </c>
      <c r="O69" s="20">
        <f aca="true" t="shared" si="25" ref="O69:O94">O68+N69</f>
        <v>23.153846153846157</v>
      </c>
      <c r="P69" s="14">
        <f t="shared" si="22"/>
        <v>53.84615384615385</v>
      </c>
      <c r="Q69" s="18">
        <f t="shared" si="23"/>
        <v>9</v>
      </c>
      <c r="R69" s="18">
        <f t="shared" si="24"/>
        <v>4</v>
      </c>
    </row>
    <row r="70" spans="1:18" ht="12.75">
      <c r="A70" s="22">
        <v>32638</v>
      </c>
      <c r="B70" s="32"/>
      <c r="C70" s="33"/>
      <c r="D70" s="32"/>
      <c r="E70" s="32"/>
      <c r="F70" s="32"/>
      <c r="G70" s="32"/>
      <c r="H70" s="32"/>
      <c r="I70" s="32"/>
      <c r="J70" s="18">
        <f t="shared" si="19"/>
        <v>0</v>
      </c>
      <c r="K70" s="18">
        <f t="shared" si="20"/>
        <v>0</v>
      </c>
      <c r="L70" s="18">
        <f t="shared" si="18"/>
        <v>25</v>
      </c>
      <c r="M70" s="18">
        <f t="shared" si="18"/>
        <v>38</v>
      </c>
      <c r="N70" s="14">
        <f t="shared" si="21"/>
        <v>0</v>
      </c>
      <c r="O70" s="20">
        <f t="shared" si="25"/>
        <v>23.153846153846157</v>
      </c>
      <c r="P70" s="14">
        <f t="shared" si="22"/>
        <v>53.84615384615385</v>
      </c>
      <c r="Q70" s="18">
        <f t="shared" si="23"/>
        <v>0</v>
      </c>
      <c r="R70" s="18">
        <f t="shared" si="24"/>
        <v>0</v>
      </c>
    </row>
    <row r="71" spans="1:18" ht="12.75">
      <c r="A71" s="22">
        <v>32639</v>
      </c>
      <c r="B71" s="32">
        <v>1</v>
      </c>
      <c r="C71" s="33">
        <v>1</v>
      </c>
      <c r="D71" s="33"/>
      <c r="E71" s="32"/>
      <c r="F71" s="32"/>
      <c r="G71" s="33">
        <v>5</v>
      </c>
      <c r="H71" s="32"/>
      <c r="I71" s="32"/>
      <c r="J71" s="18">
        <f t="shared" si="19"/>
        <v>2</v>
      </c>
      <c r="K71" s="18">
        <f t="shared" si="20"/>
        <v>5</v>
      </c>
      <c r="L71" s="18">
        <f t="shared" si="18"/>
        <v>27</v>
      </c>
      <c r="M71" s="18">
        <f t="shared" si="18"/>
        <v>43</v>
      </c>
      <c r="N71" s="14">
        <f t="shared" si="21"/>
        <v>2.572649572649573</v>
      </c>
      <c r="O71" s="20">
        <f t="shared" si="25"/>
        <v>25.72649572649573</v>
      </c>
      <c r="P71" s="14">
        <f t="shared" si="22"/>
        <v>59.82905982905983</v>
      </c>
      <c r="Q71" s="18">
        <f t="shared" si="23"/>
        <v>7</v>
      </c>
      <c r="R71" s="18">
        <f t="shared" si="24"/>
        <v>0</v>
      </c>
    </row>
    <row r="72" spans="1:18" ht="12.75">
      <c r="A72" s="22">
        <v>32640</v>
      </c>
      <c r="B72" s="32"/>
      <c r="C72" s="32"/>
      <c r="D72" s="32"/>
      <c r="E72" s="32"/>
      <c r="F72" s="32"/>
      <c r="G72" s="32"/>
      <c r="H72" s="32"/>
      <c r="I72" s="32"/>
      <c r="J72" s="18">
        <f t="shared" si="19"/>
        <v>0</v>
      </c>
      <c r="K72" s="18">
        <f t="shared" si="20"/>
        <v>0</v>
      </c>
      <c r="L72" s="18">
        <f t="shared" si="18"/>
        <v>27</v>
      </c>
      <c r="M72" s="18">
        <f t="shared" si="18"/>
        <v>43</v>
      </c>
      <c r="N72" s="14">
        <f t="shared" si="21"/>
        <v>0</v>
      </c>
      <c r="O72" s="20">
        <f t="shared" si="25"/>
        <v>25.72649572649573</v>
      </c>
      <c r="P72" s="14">
        <f t="shared" si="22"/>
        <v>59.82905982905983</v>
      </c>
      <c r="Q72" s="18">
        <f t="shared" si="23"/>
        <v>0</v>
      </c>
      <c r="R72" s="18">
        <f t="shared" si="24"/>
        <v>0</v>
      </c>
    </row>
    <row r="73" spans="1:18" ht="12.75">
      <c r="A73" s="22">
        <v>32641</v>
      </c>
      <c r="B73" s="32"/>
      <c r="C73" s="33">
        <v>1</v>
      </c>
      <c r="D73" s="34"/>
      <c r="E73" s="32"/>
      <c r="F73" s="32"/>
      <c r="G73" s="33">
        <v>9</v>
      </c>
      <c r="H73" s="32"/>
      <c r="I73" s="32"/>
      <c r="J73" s="18">
        <f t="shared" si="19"/>
        <v>1</v>
      </c>
      <c r="K73" s="18">
        <f t="shared" si="20"/>
        <v>9</v>
      </c>
      <c r="L73" s="18">
        <f t="shared" si="18"/>
        <v>28</v>
      </c>
      <c r="M73" s="18">
        <f t="shared" si="18"/>
        <v>52</v>
      </c>
      <c r="N73" s="14">
        <f t="shared" si="21"/>
        <v>3.6752136752136755</v>
      </c>
      <c r="O73" s="20">
        <f t="shared" si="25"/>
        <v>29.401709401709407</v>
      </c>
      <c r="P73" s="14">
        <f t="shared" si="22"/>
        <v>68.37606837606837</v>
      </c>
      <c r="Q73" s="18">
        <f t="shared" si="23"/>
        <v>10</v>
      </c>
      <c r="R73" s="18">
        <f t="shared" si="24"/>
        <v>0</v>
      </c>
    </row>
    <row r="74" spans="1:18" ht="12.75">
      <c r="A74" s="22">
        <v>32642</v>
      </c>
      <c r="B74" s="32"/>
      <c r="C74" s="32"/>
      <c r="D74" s="32"/>
      <c r="E74" s="32"/>
      <c r="F74" s="32"/>
      <c r="G74" s="32"/>
      <c r="H74" s="32"/>
      <c r="I74" s="32"/>
      <c r="J74" s="18">
        <f t="shared" si="19"/>
        <v>0</v>
      </c>
      <c r="K74" s="18">
        <f t="shared" si="20"/>
        <v>0</v>
      </c>
      <c r="L74" s="18">
        <f t="shared" si="18"/>
        <v>28</v>
      </c>
      <c r="M74" s="18">
        <f t="shared" si="18"/>
        <v>52</v>
      </c>
      <c r="N74" s="14">
        <f t="shared" si="21"/>
        <v>0</v>
      </c>
      <c r="O74" s="20">
        <f t="shared" si="25"/>
        <v>29.401709401709407</v>
      </c>
      <c r="P74" s="14">
        <f t="shared" si="22"/>
        <v>68.37606837606837</v>
      </c>
      <c r="Q74" s="18">
        <f t="shared" si="23"/>
        <v>0</v>
      </c>
      <c r="R74" s="18">
        <f t="shared" si="24"/>
        <v>0</v>
      </c>
    </row>
    <row r="75" spans="1:18" ht="12.75">
      <c r="A75" s="22">
        <v>32643</v>
      </c>
      <c r="B75" s="32"/>
      <c r="C75" s="33"/>
      <c r="D75" s="34"/>
      <c r="E75" s="33"/>
      <c r="F75" s="33"/>
      <c r="G75" s="33"/>
      <c r="H75" s="33"/>
      <c r="I75" s="32"/>
      <c r="J75" s="18">
        <f t="shared" si="19"/>
        <v>0</v>
      </c>
      <c r="K75" s="18">
        <f t="shared" si="20"/>
        <v>0</v>
      </c>
      <c r="L75" s="18">
        <f t="shared" si="18"/>
        <v>28</v>
      </c>
      <c r="M75" s="18">
        <f t="shared" si="18"/>
        <v>52</v>
      </c>
      <c r="N75" s="14">
        <f t="shared" si="21"/>
        <v>0</v>
      </c>
      <c r="O75" s="20">
        <f t="shared" si="25"/>
        <v>29.401709401709407</v>
      </c>
      <c r="P75" s="14">
        <f t="shared" si="22"/>
        <v>68.37606837606837</v>
      </c>
      <c r="Q75" s="18">
        <f t="shared" si="23"/>
        <v>0</v>
      </c>
      <c r="R75" s="18">
        <f t="shared" si="24"/>
        <v>0</v>
      </c>
    </row>
    <row r="76" spans="1:18" ht="12.75">
      <c r="A76" s="22">
        <v>32644</v>
      </c>
      <c r="B76" s="32">
        <v>1</v>
      </c>
      <c r="C76" s="32">
        <v>2</v>
      </c>
      <c r="D76" s="32">
        <v>1</v>
      </c>
      <c r="E76" s="32"/>
      <c r="F76" s="32"/>
      <c r="G76" s="32">
        <v>2</v>
      </c>
      <c r="H76" s="32"/>
      <c r="I76" s="32"/>
      <c r="J76" s="18">
        <f t="shared" si="19"/>
        <v>2</v>
      </c>
      <c r="K76" s="18">
        <f t="shared" si="20"/>
        <v>2</v>
      </c>
      <c r="L76" s="18">
        <f t="shared" si="18"/>
        <v>30</v>
      </c>
      <c r="M76" s="18">
        <f t="shared" si="18"/>
        <v>54</v>
      </c>
      <c r="N76" s="14">
        <f t="shared" si="21"/>
        <v>1.4700854700854702</v>
      </c>
      <c r="O76" s="20">
        <f t="shared" si="25"/>
        <v>30.871794871794876</v>
      </c>
      <c r="P76" s="14">
        <f t="shared" si="22"/>
        <v>71.7948717948718</v>
      </c>
      <c r="Q76" s="18">
        <f t="shared" si="23"/>
        <v>5</v>
      </c>
      <c r="R76" s="18">
        <f t="shared" si="24"/>
        <v>1</v>
      </c>
    </row>
    <row r="77" spans="1:18" ht="12.75">
      <c r="A77" s="22">
        <v>32645</v>
      </c>
      <c r="B77" s="32"/>
      <c r="C77" s="33"/>
      <c r="D77" s="32"/>
      <c r="E77" s="32"/>
      <c r="F77" s="32"/>
      <c r="G77" s="33"/>
      <c r="H77" s="33"/>
      <c r="I77" s="33"/>
      <c r="J77" s="18">
        <f t="shared" si="19"/>
        <v>0</v>
      </c>
      <c r="K77" s="18">
        <f t="shared" si="20"/>
        <v>0</v>
      </c>
      <c r="L77" s="18">
        <f t="shared" si="18"/>
        <v>30</v>
      </c>
      <c r="M77" s="18">
        <f t="shared" si="18"/>
        <v>54</v>
      </c>
      <c r="N77" s="14">
        <f t="shared" si="21"/>
        <v>0</v>
      </c>
      <c r="O77" s="20">
        <f t="shared" si="25"/>
        <v>30.871794871794876</v>
      </c>
      <c r="P77" s="14">
        <f t="shared" si="22"/>
        <v>71.7948717948718</v>
      </c>
      <c r="Q77" s="18">
        <f t="shared" si="23"/>
        <v>0</v>
      </c>
      <c r="R77" s="18">
        <f t="shared" si="24"/>
        <v>0</v>
      </c>
    </row>
    <row r="78" spans="1:18" ht="12.75">
      <c r="A78" s="22">
        <v>32646</v>
      </c>
      <c r="B78" s="32"/>
      <c r="C78" s="32">
        <v>1</v>
      </c>
      <c r="D78" s="32"/>
      <c r="E78" s="32">
        <v>1</v>
      </c>
      <c r="F78" s="32">
        <v>1</v>
      </c>
      <c r="G78" s="32">
        <v>3</v>
      </c>
      <c r="H78" s="32"/>
      <c r="I78" s="32"/>
      <c r="J78" s="18">
        <f t="shared" si="19"/>
        <v>0</v>
      </c>
      <c r="K78" s="18">
        <f t="shared" si="20"/>
        <v>4</v>
      </c>
      <c r="L78" s="18">
        <f t="shared" si="18"/>
        <v>30</v>
      </c>
      <c r="M78" s="18">
        <f t="shared" si="18"/>
        <v>58</v>
      </c>
      <c r="N78" s="14">
        <f t="shared" si="21"/>
        <v>1.4700854700854702</v>
      </c>
      <c r="O78" s="20">
        <f t="shared" si="25"/>
        <v>32.34188034188035</v>
      </c>
      <c r="P78" s="14">
        <f t="shared" si="22"/>
        <v>75.21367521367522</v>
      </c>
      <c r="Q78" s="18">
        <f t="shared" si="23"/>
        <v>5</v>
      </c>
      <c r="R78" s="18">
        <f t="shared" si="24"/>
        <v>1</v>
      </c>
    </row>
    <row r="79" spans="1:18" ht="12.75">
      <c r="A79" s="22">
        <v>32647</v>
      </c>
      <c r="B79" s="32"/>
      <c r="C79" s="33"/>
      <c r="D79" s="32"/>
      <c r="E79" s="32"/>
      <c r="F79" s="32"/>
      <c r="G79" s="32"/>
      <c r="H79" s="32"/>
      <c r="I79" s="32"/>
      <c r="J79" s="18">
        <f t="shared" si="19"/>
        <v>0</v>
      </c>
      <c r="K79" s="18">
        <f t="shared" si="20"/>
        <v>0</v>
      </c>
      <c r="L79" s="18">
        <f t="shared" si="18"/>
        <v>30</v>
      </c>
      <c r="M79" s="18">
        <f t="shared" si="18"/>
        <v>58</v>
      </c>
      <c r="N79" s="14">
        <f t="shared" si="21"/>
        <v>0</v>
      </c>
      <c r="O79" s="20">
        <f t="shared" si="25"/>
        <v>32.34188034188035</v>
      </c>
      <c r="P79" s="14">
        <f t="shared" si="22"/>
        <v>75.21367521367522</v>
      </c>
      <c r="Q79" s="18">
        <f t="shared" si="23"/>
        <v>0</v>
      </c>
      <c r="R79" s="18">
        <f t="shared" si="24"/>
        <v>0</v>
      </c>
    </row>
    <row r="80" spans="1:18" ht="12.75">
      <c r="A80" s="22">
        <v>32648</v>
      </c>
      <c r="B80" s="33">
        <v>4</v>
      </c>
      <c r="C80" s="33">
        <v>2</v>
      </c>
      <c r="D80" s="32"/>
      <c r="E80" s="32">
        <v>1</v>
      </c>
      <c r="F80" s="32">
        <v>1</v>
      </c>
      <c r="G80" s="33">
        <v>7</v>
      </c>
      <c r="H80" s="32"/>
      <c r="I80" s="32">
        <v>1</v>
      </c>
      <c r="J80" s="18">
        <f t="shared" si="19"/>
        <v>5</v>
      </c>
      <c r="K80" s="18">
        <f t="shared" si="20"/>
        <v>7</v>
      </c>
      <c r="L80" s="18">
        <f t="shared" si="18"/>
        <v>35</v>
      </c>
      <c r="M80" s="18">
        <f t="shared" si="18"/>
        <v>65</v>
      </c>
      <c r="N80" s="14">
        <f t="shared" si="21"/>
        <v>4.410256410256411</v>
      </c>
      <c r="O80" s="20">
        <f t="shared" si="25"/>
        <v>36.75213675213676</v>
      </c>
      <c r="P80" s="14">
        <f t="shared" si="22"/>
        <v>85.47008547008546</v>
      </c>
      <c r="Q80" s="18">
        <f t="shared" si="23"/>
        <v>14</v>
      </c>
      <c r="R80" s="18">
        <f t="shared" si="24"/>
        <v>2</v>
      </c>
    </row>
    <row r="81" spans="1:19" ht="12.75">
      <c r="A81" s="22">
        <v>32649</v>
      </c>
      <c r="B81" s="32"/>
      <c r="C81" s="32"/>
      <c r="D81" s="32"/>
      <c r="E81" s="32"/>
      <c r="F81" s="32"/>
      <c r="G81" s="32"/>
      <c r="H81" s="32"/>
      <c r="I81" s="32"/>
      <c r="J81" s="18">
        <f t="shared" si="19"/>
        <v>0</v>
      </c>
      <c r="K81" s="18">
        <f t="shared" si="20"/>
        <v>0</v>
      </c>
      <c r="L81" s="18">
        <f t="shared" si="18"/>
        <v>35</v>
      </c>
      <c r="M81" s="18">
        <f t="shared" si="18"/>
        <v>65</v>
      </c>
      <c r="N81" s="14">
        <f t="shared" si="21"/>
        <v>0</v>
      </c>
      <c r="O81" s="20">
        <f t="shared" si="25"/>
        <v>36.75213675213676</v>
      </c>
      <c r="P81" s="14">
        <f t="shared" si="22"/>
        <v>85.47008547008546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22">
        <v>32650</v>
      </c>
      <c r="B82" s="32"/>
      <c r="C82" s="33"/>
      <c r="D82" s="32"/>
      <c r="E82" s="32"/>
      <c r="F82" s="32"/>
      <c r="G82" s="32"/>
      <c r="H82" s="32"/>
      <c r="I82" s="32"/>
      <c r="J82" s="18">
        <f t="shared" si="19"/>
        <v>0</v>
      </c>
      <c r="K82" s="18">
        <f t="shared" si="20"/>
        <v>0</v>
      </c>
      <c r="L82" s="18">
        <f t="shared" si="18"/>
        <v>35</v>
      </c>
      <c r="M82" s="18">
        <f t="shared" si="18"/>
        <v>65</v>
      </c>
      <c r="N82" s="14">
        <f t="shared" si="21"/>
        <v>0</v>
      </c>
      <c r="O82" s="20">
        <f t="shared" si="25"/>
        <v>36.75213675213676</v>
      </c>
      <c r="P82" s="14">
        <f t="shared" si="22"/>
        <v>85.47008547008546</v>
      </c>
      <c r="Q82" s="18">
        <f t="shared" si="23"/>
        <v>0</v>
      </c>
      <c r="R82" s="18">
        <f t="shared" si="24"/>
        <v>0</v>
      </c>
    </row>
    <row r="83" spans="1:18" ht="12.75">
      <c r="A83" s="22">
        <v>32651</v>
      </c>
      <c r="B83" s="32"/>
      <c r="C83" s="32"/>
      <c r="D83" s="32"/>
      <c r="E83" s="32"/>
      <c r="F83" s="32"/>
      <c r="G83" s="32"/>
      <c r="H83" s="32"/>
      <c r="I83" s="32"/>
      <c r="J83" s="18">
        <f t="shared" si="19"/>
        <v>0</v>
      </c>
      <c r="K83" s="18">
        <f t="shared" si="20"/>
        <v>0</v>
      </c>
      <c r="L83" s="18">
        <f t="shared" si="18"/>
        <v>35</v>
      </c>
      <c r="M83" s="18">
        <f t="shared" si="18"/>
        <v>65</v>
      </c>
      <c r="N83" s="14">
        <f t="shared" si="21"/>
        <v>0</v>
      </c>
      <c r="O83" s="20">
        <f t="shared" si="25"/>
        <v>36.75213675213676</v>
      </c>
      <c r="P83" s="14">
        <f t="shared" si="22"/>
        <v>85.47008547008546</v>
      </c>
      <c r="Q83" s="18">
        <f t="shared" si="23"/>
        <v>0</v>
      </c>
      <c r="R83" s="18">
        <f t="shared" si="24"/>
        <v>0</v>
      </c>
    </row>
    <row r="84" spans="1:18" ht="12.75">
      <c r="A84" s="22">
        <v>32652</v>
      </c>
      <c r="B84" s="32">
        <v>1</v>
      </c>
      <c r="C84" s="32">
        <v>5</v>
      </c>
      <c r="D84" s="32"/>
      <c r="E84" s="33"/>
      <c r="F84" s="32"/>
      <c r="G84" s="32">
        <v>2</v>
      </c>
      <c r="H84" s="32"/>
      <c r="I84" s="32"/>
      <c r="J84" s="18">
        <f t="shared" si="19"/>
        <v>6</v>
      </c>
      <c r="K84" s="18">
        <f t="shared" si="20"/>
        <v>2</v>
      </c>
      <c r="L84" s="18">
        <f t="shared" si="18"/>
        <v>41</v>
      </c>
      <c r="M84" s="18">
        <f t="shared" si="18"/>
        <v>67</v>
      </c>
      <c r="N84" s="14">
        <f t="shared" si="21"/>
        <v>2.9401709401709404</v>
      </c>
      <c r="O84" s="20">
        <f t="shared" si="25"/>
        <v>39.69230769230769</v>
      </c>
      <c r="P84" s="14">
        <f t="shared" si="22"/>
        <v>92.30769230769229</v>
      </c>
      <c r="Q84" s="18">
        <f t="shared" si="23"/>
        <v>8</v>
      </c>
      <c r="R84" s="18">
        <f t="shared" si="24"/>
        <v>0</v>
      </c>
    </row>
    <row r="85" spans="1:18" ht="12.75">
      <c r="A85" s="22">
        <v>32653</v>
      </c>
      <c r="B85" s="32">
        <v>1</v>
      </c>
      <c r="C85" s="32"/>
      <c r="D85" s="32"/>
      <c r="E85" s="32"/>
      <c r="F85" s="32"/>
      <c r="G85" s="32">
        <v>3</v>
      </c>
      <c r="H85" s="32"/>
      <c r="I85" s="32"/>
      <c r="J85" s="18">
        <f t="shared" si="19"/>
        <v>1</v>
      </c>
      <c r="K85" s="18">
        <f t="shared" si="20"/>
        <v>3</v>
      </c>
      <c r="L85" s="18">
        <f aca="true" t="shared" si="26" ref="L85:M94">L84+J85</f>
        <v>42</v>
      </c>
      <c r="M85" s="18">
        <f t="shared" si="26"/>
        <v>70</v>
      </c>
      <c r="N85" s="14">
        <f t="shared" si="21"/>
        <v>1.4700854700854702</v>
      </c>
      <c r="O85" s="20">
        <f t="shared" si="25"/>
        <v>41.162393162393165</v>
      </c>
      <c r="P85" s="14">
        <f t="shared" si="22"/>
        <v>95.72649572649571</v>
      </c>
      <c r="Q85" s="18">
        <f t="shared" si="23"/>
        <v>4</v>
      </c>
      <c r="R85" s="18">
        <f t="shared" si="24"/>
        <v>0</v>
      </c>
    </row>
    <row r="86" spans="1:18" ht="12.75">
      <c r="A86" s="22">
        <v>32654</v>
      </c>
      <c r="B86" s="32"/>
      <c r="C86" s="32"/>
      <c r="D86" s="32"/>
      <c r="E86" s="32"/>
      <c r="F86" s="32"/>
      <c r="G86" s="32"/>
      <c r="H86" s="32"/>
      <c r="I86" s="32"/>
      <c r="J86" s="18">
        <f t="shared" si="19"/>
        <v>0</v>
      </c>
      <c r="K86" s="18">
        <f t="shared" si="20"/>
        <v>0</v>
      </c>
      <c r="L86" s="18">
        <f t="shared" si="26"/>
        <v>42</v>
      </c>
      <c r="M86" s="18">
        <f t="shared" si="26"/>
        <v>70</v>
      </c>
      <c r="N86" s="14">
        <f t="shared" si="21"/>
        <v>0</v>
      </c>
      <c r="O86" s="20">
        <f t="shared" si="25"/>
        <v>41.162393162393165</v>
      </c>
      <c r="P86" s="14">
        <f t="shared" si="22"/>
        <v>95.72649572649571</v>
      </c>
      <c r="Q86" s="18">
        <f t="shared" si="23"/>
        <v>0</v>
      </c>
      <c r="R86" s="18">
        <f t="shared" si="24"/>
        <v>0</v>
      </c>
    </row>
    <row r="87" spans="1:18" ht="12.75">
      <c r="A87" s="22">
        <v>32655</v>
      </c>
      <c r="B87" s="32"/>
      <c r="C87" s="33">
        <v>1</v>
      </c>
      <c r="D87" s="32"/>
      <c r="E87" s="33"/>
      <c r="F87" s="32"/>
      <c r="G87" s="32">
        <v>2</v>
      </c>
      <c r="H87" s="32"/>
      <c r="I87" s="32"/>
      <c r="J87" s="18">
        <f t="shared" si="19"/>
        <v>1</v>
      </c>
      <c r="K87" s="18">
        <f t="shared" si="20"/>
        <v>2</v>
      </c>
      <c r="L87" s="18">
        <f t="shared" si="26"/>
        <v>43</v>
      </c>
      <c r="M87" s="18">
        <f t="shared" si="26"/>
        <v>72</v>
      </c>
      <c r="N87" s="14">
        <f t="shared" si="21"/>
        <v>1.1025641025641026</v>
      </c>
      <c r="O87" s="20">
        <f t="shared" si="25"/>
        <v>42.26495726495727</v>
      </c>
      <c r="P87" s="14">
        <f t="shared" si="22"/>
        <v>98.29059829059828</v>
      </c>
      <c r="Q87" s="18">
        <f t="shared" si="23"/>
        <v>3</v>
      </c>
      <c r="R87" s="18">
        <f t="shared" si="24"/>
        <v>0</v>
      </c>
    </row>
    <row r="88" spans="1:18" ht="12.75">
      <c r="A88" s="22">
        <v>32656</v>
      </c>
      <c r="B88" s="32"/>
      <c r="C88" s="32"/>
      <c r="D88" s="32"/>
      <c r="E88" s="32"/>
      <c r="F88" s="32"/>
      <c r="G88" s="32"/>
      <c r="H88" s="32"/>
      <c r="I88" s="32"/>
      <c r="J88" s="18">
        <f t="shared" si="19"/>
        <v>0</v>
      </c>
      <c r="K88" s="18">
        <f t="shared" si="20"/>
        <v>0</v>
      </c>
      <c r="L88" s="18">
        <f t="shared" si="26"/>
        <v>43</v>
      </c>
      <c r="M88" s="18">
        <f t="shared" si="26"/>
        <v>72</v>
      </c>
      <c r="N88" s="14">
        <f t="shared" si="21"/>
        <v>0</v>
      </c>
      <c r="O88" s="20">
        <f t="shared" si="25"/>
        <v>42.26495726495727</v>
      </c>
      <c r="P88" s="14">
        <f t="shared" si="22"/>
        <v>98.29059829059828</v>
      </c>
      <c r="Q88" s="18">
        <f t="shared" si="23"/>
        <v>0</v>
      </c>
      <c r="R88" s="18">
        <f t="shared" si="24"/>
        <v>0</v>
      </c>
    </row>
    <row r="89" spans="1:18" ht="12.75">
      <c r="A89" s="22">
        <v>32657</v>
      </c>
      <c r="B89" s="32"/>
      <c r="C89" s="32"/>
      <c r="D89" s="32"/>
      <c r="E89" s="32"/>
      <c r="F89" s="32"/>
      <c r="G89" s="32"/>
      <c r="H89" s="32"/>
      <c r="I89" s="32"/>
      <c r="J89" s="18">
        <f t="shared" si="19"/>
        <v>0</v>
      </c>
      <c r="K89" s="18">
        <f t="shared" si="20"/>
        <v>0</v>
      </c>
      <c r="L89" s="18">
        <f t="shared" si="26"/>
        <v>43</v>
      </c>
      <c r="M89" s="18">
        <f t="shared" si="26"/>
        <v>72</v>
      </c>
      <c r="N89" s="14">
        <f t="shared" si="21"/>
        <v>0</v>
      </c>
      <c r="O89" s="20">
        <f t="shared" si="25"/>
        <v>42.26495726495727</v>
      </c>
      <c r="P89" s="14">
        <f t="shared" si="22"/>
        <v>98.29059829059828</v>
      </c>
      <c r="Q89" s="18">
        <f t="shared" si="23"/>
        <v>0</v>
      </c>
      <c r="R89" s="18">
        <f t="shared" si="24"/>
        <v>0</v>
      </c>
    </row>
    <row r="90" spans="1:18" ht="12.75">
      <c r="A90" s="22">
        <v>32658</v>
      </c>
      <c r="B90" s="32"/>
      <c r="C90" s="32">
        <v>1</v>
      </c>
      <c r="D90" s="32"/>
      <c r="E90" s="32"/>
      <c r="F90" s="32"/>
      <c r="G90" s="32">
        <v>1</v>
      </c>
      <c r="H90" s="32">
        <v>1</v>
      </c>
      <c r="I90" s="32"/>
      <c r="J90" s="18">
        <f t="shared" si="19"/>
        <v>1</v>
      </c>
      <c r="K90" s="18">
        <f t="shared" si="20"/>
        <v>0</v>
      </c>
      <c r="L90" s="18">
        <f t="shared" si="26"/>
        <v>44</v>
      </c>
      <c r="M90" s="18">
        <f t="shared" si="26"/>
        <v>72</v>
      </c>
      <c r="N90" s="14">
        <f t="shared" si="21"/>
        <v>0.36752136752136755</v>
      </c>
      <c r="O90" s="20">
        <f t="shared" si="25"/>
        <v>42.63247863247864</v>
      </c>
      <c r="P90" s="14">
        <f t="shared" si="22"/>
        <v>99.14529914529913</v>
      </c>
      <c r="Q90" s="18">
        <f t="shared" si="23"/>
        <v>2</v>
      </c>
      <c r="R90" s="18">
        <f t="shared" si="24"/>
        <v>1</v>
      </c>
    </row>
    <row r="91" spans="1:18" ht="12.75">
      <c r="A91" s="22">
        <v>32659</v>
      </c>
      <c r="B91" s="32"/>
      <c r="C91" s="32"/>
      <c r="D91" s="32"/>
      <c r="E91" s="33"/>
      <c r="F91" s="32"/>
      <c r="G91" s="32"/>
      <c r="H91" s="32"/>
      <c r="I91" s="32"/>
      <c r="J91" s="18">
        <f t="shared" si="19"/>
        <v>0</v>
      </c>
      <c r="K91" s="18">
        <f t="shared" si="20"/>
        <v>0</v>
      </c>
      <c r="L91" s="18">
        <f t="shared" si="26"/>
        <v>44</v>
      </c>
      <c r="M91" s="18">
        <f t="shared" si="26"/>
        <v>72</v>
      </c>
      <c r="N91" s="14">
        <f t="shared" si="21"/>
        <v>0</v>
      </c>
      <c r="O91" s="20">
        <f t="shared" si="25"/>
        <v>42.63247863247864</v>
      </c>
      <c r="P91" s="14">
        <f t="shared" si="22"/>
        <v>99.14529914529913</v>
      </c>
      <c r="Q91" s="18">
        <f t="shared" si="23"/>
        <v>0</v>
      </c>
      <c r="R91" s="18">
        <f t="shared" si="24"/>
        <v>0</v>
      </c>
    </row>
    <row r="92" spans="1:18" ht="12.75">
      <c r="A92" s="22">
        <v>32660</v>
      </c>
      <c r="B92" s="32"/>
      <c r="C92" s="32"/>
      <c r="D92" s="32"/>
      <c r="E92" s="32"/>
      <c r="F92" s="32"/>
      <c r="G92" s="32">
        <v>1</v>
      </c>
      <c r="H92" s="32"/>
      <c r="I92" s="32"/>
      <c r="J92" s="18">
        <f t="shared" si="19"/>
        <v>0</v>
      </c>
      <c r="K92" s="18">
        <f t="shared" si="20"/>
        <v>1</v>
      </c>
      <c r="L92" s="18">
        <f t="shared" si="26"/>
        <v>44</v>
      </c>
      <c r="M92" s="18">
        <f t="shared" si="26"/>
        <v>73</v>
      </c>
      <c r="N92" s="14">
        <f t="shared" si="21"/>
        <v>0.36752136752136755</v>
      </c>
      <c r="O92" s="20">
        <f t="shared" si="25"/>
        <v>43.00000000000001</v>
      </c>
      <c r="P92" s="14">
        <f t="shared" si="22"/>
        <v>100</v>
      </c>
      <c r="Q92" s="18">
        <f t="shared" si="23"/>
        <v>1</v>
      </c>
      <c r="R92" s="18">
        <f t="shared" si="24"/>
        <v>0</v>
      </c>
    </row>
    <row r="93" spans="1:18" ht="12.75">
      <c r="A93" s="22">
        <v>32661</v>
      </c>
      <c r="B93" s="32"/>
      <c r="C93" s="32"/>
      <c r="D93" s="32"/>
      <c r="E93" s="32"/>
      <c r="F93" s="32"/>
      <c r="G93" s="32"/>
      <c r="H93" s="32"/>
      <c r="I93" s="32"/>
      <c r="J93" s="18">
        <f t="shared" si="19"/>
        <v>0</v>
      </c>
      <c r="K93" s="18">
        <f t="shared" si="20"/>
        <v>0</v>
      </c>
      <c r="L93" s="18">
        <f t="shared" si="26"/>
        <v>44</v>
      </c>
      <c r="M93" s="18">
        <f t="shared" si="26"/>
        <v>73</v>
      </c>
      <c r="N93" s="14">
        <f t="shared" si="21"/>
        <v>0</v>
      </c>
      <c r="O93" s="20">
        <f t="shared" si="25"/>
        <v>43.00000000000001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22">
        <v>32662</v>
      </c>
      <c r="B94" s="32"/>
      <c r="C94" s="32"/>
      <c r="D94" s="32"/>
      <c r="E94" s="32">
        <v>1</v>
      </c>
      <c r="F94" s="32"/>
      <c r="G94" s="32">
        <v>1</v>
      </c>
      <c r="H94" s="32"/>
      <c r="I94" s="32"/>
      <c r="J94" s="18">
        <f t="shared" si="19"/>
        <v>-1</v>
      </c>
      <c r="K94" s="18">
        <f t="shared" si="20"/>
        <v>1</v>
      </c>
      <c r="L94" s="18">
        <f t="shared" si="26"/>
        <v>43</v>
      </c>
      <c r="M94" s="18">
        <f t="shared" si="26"/>
        <v>74</v>
      </c>
      <c r="N94" s="14">
        <f t="shared" si="21"/>
        <v>0</v>
      </c>
      <c r="O94" s="20">
        <f t="shared" si="25"/>
        <v>43.00000000000001</v>
      </c>
      <c r="P94" s="14">
        <f t="shared" si="22"/>
        <v>100</v>
      </c>
      <c r="Q94" s="18">
        <f t="shared" si="23"/>
        <v>1</v>
      </c>
      <c r="R94" s="18">
        <f t="shared" si="24"/>
        <v>1</v>
      </c>
    </row>
    <row r="95" spans="1:19" ht="12.75">
      <c r="A95" s="22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15</v>
      </c>
      <c r="C96" s="18">
        <f t="shared" si="27"/>
        <v>40</v>
      </c>
      <c r="D96" s="18">
        <f t="shared" si="27"/>
        <v>3</v>
      </c>
      <c r="E96" s="18">
        <f t="shared" si="27"/>
        <v>9</v>
      </c>
      <c r="F96" s="18">
        <f t="shared" si="27"/>
        <v>5</v>
      </c>
      <c r="G96" s="18">
        <f t="shared" si="27"/>
        <v>73</v>
      </c>
      <c r="H96" s="18">
        <f t="shared" si="27"/>
        <v>2</v>
      </c>
      <c r="I96" s="18">
        <f t="shared" si="27"/>
        <v>2</v>
      </c>
      <c r="J96" s="18">
        <f t="shared" si="27"/>
        <v>43</v>
      </c>
      <c r="K96" s="18">
        <f t="shared" si="27"/>
        <v>74</v>
      </c>
      <c r="L96" s="18"/>
      <c r="M96" s="18"/>
      <c r="N96" s="18">
        <f>SUM(N4:N94)</f>
        <v>43.00000000000001</v>
      </c>
      <c r="O96" s="18"/>
      <c r="P96" s="18"/>
      <c r="Q96" s="18">
        <f>SUM(Q4:Q94)</f>
        <v>133</v>
      </c>
      <c r="R96" s="18">
        <f>SUM(R4:R94)</f>
        <v>16</v>
      </c>
    </row>
    <row r="97" spans="1:18" ht="12.75">
      <c r="A97" s="22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91" sqref="I91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58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213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189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 s="32"/>
      <c r="C4" s="32"/>
      <c r="D4" s="32"/>
      <c r="E4" s="32"/>
      <c r="F4" s="32"/>
      <c r="G4" s="32"/>
      <c r="H4" s="32"/>
      <c r="I4" s="3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32"/>
      <c r="C5" s="32"/>
      <c r="D5" s="32"/>
      <c r="E5" s="32"/>
      <c r="F5" s="32"/>
      <c r="G5" s="32"/>
      <c r="H5" s="32"/>
      <c r="I5" s="3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12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32"/>
      <c r="C6" s="32"/>
      <c r="D6" s="32"/>
      <c r="E6" s="32"/>
      <c r="F6" s="32"/>
      <c r="G6" s="32"/>
      <c r="H6" s="32"/>
      <c r="I6" s="3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201</v>
      </c>
      <c r="W6" s="13"/>
      <c r="X6" s="23" t="s">
        <v>41</v>
      </c>
      <c r="Z6" s="20">
        <f>SUM(N18:N24)</f>
        <v>0.35978835978835977</v>
      </c>
      <c r="AA6" s="14">
        <f t="shared" si="6"/>
        <v>0.5291005291005292</v>
      </c>
      <c r="AB6" s="20">
        <f>SUM(Q18:Q24)+SUM(R18:R24)</f>
        <v>1</v>
      </c>
      <c r="AC6" s="20">
        <f>100*SUM(Q18:Q24)/AB6</f>
        <v>100</v>
      </c>
    </row>
    <row r="7" spans="1:29" ht="15">
      <c r="A7" s="22">
        <v>32575</v>
      </c>
      <c r="B7" s="32"/>
      <c r="C7" s="32"/>
      <c r="D7" s="32"/>
      <c r="E7" s="32"/>
      <c r="F7" s="32"/>
      <c r="G7" s="32"/>
      <c r="H7" s="32"/>
      <c r="I7" s="3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94.36619718309859</v>
      </c>
      <c r="W7" s="13"/>
      <c r="Y7" s="23" t="s">
        <v>43</v>
      </c>
      <c r="Z7" s="20">
        <f>SUM(N25:N31)</f>
        <v>3.238095238095238</v>
      </c>
      <c r="AA7" s="14">
        <f t="shared" si="6"/>
        <v>4.761904761904763</v>
      </c>
      <c r="AB7" s="20">
        <f>SUM(Q25:Q31)+SUM(R25:R31)</f>
        <v>9</v>
      </c>
      <c r="AC7" s="20">
        <f>100*SUM(Q25:Q31)/AB7</f>
        <v>100</v>
      </c>
    </row>
    <row r="8" spans="1:29" ht="15">
      <c r="A8" s="22">
        <v>32576</v>
      </c>
      <c r="B8" s="32"/>
      <c r="C8" s="32"/>
      <c r="D8" s="32"/>
      <c r="E8" s="32"/>
      <c r="F8" s="32"/>
      <c r="G8" s="32"/>
      <c r="H8" s="32"/>
      <c r="I8" s="3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5.037037037037036</v>
      </c>
      <c r="AA8" s="14">
        <f t="shared" si="6"/>
        <v>7.407407407407408</v>
      </c>
      <c r="AB8" s="20">
        <f>SUM(Q32:Q38)+SUM(R32:R38)</f>
        <v>14</v>
      </c>
      <c r="AC8" s="20">
        <f>100*SUM(Q32:Q38)/AB8</f>
        <v>100</v>
      </c>
    </row>
    <row r="9" spans="1:29" ht="15">
      <c r="A9" s="22">
        <v>32577</v>
      </c>
      <c r="B9" s="32"/>
      <c r="C9" s="32"/>
      <c r="D9" s="32"/>
      <c r="E9" s="32"/>
      <c r="F9" s="32"/>
      <c r="G9" s="32"/>
      <c r="H9" s="32"/>
      <c r="I9" s="3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17.989417989417987</v>
      </c>
      <c r="AA9" s="14">
        <f t="shared" si="6"/>
        <v>26.455026455026456</v>
      </c>
      <c r="AB9" s="20">
        <f>SUM(Q39:Q45)+SUM(R39:R45)</f>
        <v>54</v>
      </c>
      <c r="AC9" s="20">
        <f>100*SUM(Q39:Q45)/AB9</f>
        <v>96.29629629629629</v>
      </c>
    </row>
    <row r="10" spans="1:29" ht="15">
      <c r="A10" s="22">
        <v>32578</v>
      </c>
      <c r="B10" s="32"/>
      <c r="C10" s="32"/>
      <c r="D10" s="32"/>
      <c r="E10" s="32"/>
      <c r="F10" s="32"/>
      <c r="G10" s="32"/>
      <c r="H10" s="32"/>
      <c r="I10" s="3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81.57894736842105</v>
      </c>
      <c r="W10" s="13"/>
      <c r="X10" s="25" t="s">
        <v>47</v>
      </c>
      <c r="Z10" s="20">
        <f>SUM(N46:N52)</f>
        <v>12.952380952380953</v>
      </c>
      <c r="AA10" s="14">
        <f t="shared" si="6"/>
        <v>19.04761904761905</v>
      </c>
      <c r="AB10" s="20">
        <f>SUM(Q46:Q52)+SUM(R46:R52)</f>
        <v>40</v>
      </c>
      <c r="AC10" s="20">
        <f>100*SUM(Q46:Q52)/AB10</f>
        <v>95</v>
      </c>
    </row>
    <row r="11" spans="1:29" ht="15">
      <c r="A11" s="22">
        <v>32579</v>
      </c>
      <c r="B11" s="32"/>
      <c r="C11" s="32"/>
      <c r="D11" s="32"/>
      <c r="E11" s="32"/>
      <c r="F11" s="32"/>
      <c r="G11" s="32"/>
      <c r="H11" s="32"/>
      <c r="I11" s="3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94.39999999999999</v>
      </c>
      <c r="W11" s="13"/>
      <c r="Y11" s="25" t="s">
        <v>48</v>
      </c>
      <c r="Z11" s="20">
        <f>SUM(N53:N59)</f>
        <v>8.275132275132274</v>
      </c>
      <c r="AA11" s="14">
        <f t="shared" si="6"/>
        <v>12.16931216931217</v>
      </c>
      <c r="AB11" s="20">
        <f>SUM(Q53:Q59)+SUM(R53:R59)</f>
        <v>23</v>
      </c>
      <c r="AC11" s="20">
        <f>100*SUM(Q53:Q59)/AB11</f>
        <v>100</v>
      </c>
    </row>
    <row r="12" spans="1:29" ht="15">
      <c r="A12" s="22">
        <v>32580</v>
      </c>
      <c r="B12" s="32"/>
      <c r="C12" s="33"/>
      <c r="D12" s="32"/>
      <c r="E12" s="32"/>
      <c r="F12" s="32"/>
      <c r="G12" s="32"/>
      <c r="H12" s="32"/>
      <c r="I12" s="3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89.55223880597015</v>
      </c>
      <c r="W12" s="13"/>
      <c r="X12" s="25" t="s">
        <v>50</v>
      </c>
      <c r="Z12" s="20">
        <f>SUM(N60:N66)</f>
        <v>9.354497354497354</v>
      </c>
      <c r="AA12" s="14">
        <f t="shared" si="6"/>
        <v>13.75661375661376</v>
      </c>
      <c r="AB12" s="20">
        <f>SUM(Q60:Q66)+SUM(R60:R66)</f>
        <v>32</v>
      </c>
      <c r="AC12" s="20">
        <f>100*SUM(Q60:Q66)/AB12</f>
        <v>90.625</v>
      </c>
    </row>
    <row r="13" spans="1:29" ht="15">
      <c r="A13" s="22">
        <v>32581</v>
      </c>
      <c r="B13" s="32"/>
      <c r="C13" s="32"/>
      <c r="D13" s="32"/>
      <c r="E13" s="32"/>
      <c r="F13" s="32"/>
      <c r="G13" s="32"/>
      <c r="H13" s="32"/>
      <c r="I13" s="3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7.9153439153439145</v>
      </c>
      <c r="AA13" s="14">
        <f t="shared" si="6"/>
        <v>11.640211640211643</v>
      </c>
      <c r="AB13" s="20">
        <f>SUM(Q67:Q73)+SUM(R67:R73)</f>
        <v>24</v>
      </c>
      <c r="AC13" s="20">
        <f>100*SUM(Q67:Q73)/AB13</f>
        <v>95.83333333333333</v>
      </c>
    </row>
    <row r="14" spans="1:29" ht="15">
      <c r="A14" s="22">
        <v>32582</v>
      </c>
      <c r="B14" s="32"/>
      <c r="C14" s="32"/>
      <c r="D14" s="32"/>
      <c r="E14" s="32"/>
      <c r="F14" s="32"/>
      <c r="G14" s="32"/>
      <c r="H14" s="32"/>
      <c r="I14" s="3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1.7989417989417988</v>
      </c>
      <c r="AA14" s="14">
        <f t="shared" si="6"/>
        <v>2.6455026455026456</v>
      </c>
      <c r="AB14" s="20">
        <f>SUM(Q74:Q80)+SUM(R74:R80)</f>
        <v>11</v>
      </c>
      <c r="AC14" s="20">
        <f>100*SUM(Q74:Q80)/AB14</f>
        <v>72.72727272727273</v>
      </c>
    </row>
    <row r="15" spans="1:29" ht="15">
      <c r="A15" s="22">
        <v>32583</v>
      </c>
      <c r="B15" s="32"/>
      <c r="C15" s="32"/>
      <c r="D15" s="32"/>
      <c r="E15" s="32"/>
      <c r="F15" s="32"/>
      <c r="G15" s="32"/>
      <c r="H15" s="32"/>
      <c r="I15" s="3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0.7195767195767195</v>
      </c>
      <c r="AA15" s="14">
        <f t="shared" si="6"/>
        <v>1.0582010582010584</v>
      </c>
      <c r="AB15" s="20">
        <f>SUM(Q81:Q87)+SUM(R81:R87)</f>
        <v>4</v>
      </c>
      <c r="AC15" s="20">
        <f>100*SUM(Q81:Q87)/AB15</f>
        <v>75</v>
      </c>
    </row>
    <row r="16" spans="1:29" ht="12.75">
      <c r="A16" s="22">
        <v>32584</v>
      </c>
      <c r="B16" s="32"/>
      <c r="C16" s="32"/>
      <c r="D16" s="32"/>
      <c r="E16" s="32"/>
      <c r="F16" s="32"/>
      <c r="G16" s="32"/>
      <c r="H16" s="32"/>
      <c r="I16" s="3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0.35978835978835977</v>
      </c>
      <c r="AA16" s="14">
        <f t="shared" si="6"/>
        <v>0.5291005291005292</v>
      </c>
      <c r="AB16" s="20">
        <f>SUM(Q88:Q94)+SUM(R88:R94)</f>
        <v>1</v>
      </c>
      <c r="AC16" s="20">
        <f>100*SUM(Q88:Q94)/AB16</f>
        <v>100</v>
      </c>
    </row>
    <row r="17" spans="1:29" ht="15">
      <c r="A17" s="22">
        <v>32585</v>
      </c>
      <c r="B17" s="33"/>
      <c r="C17" s="33"/>
      <c r="D17" s="33"/>
      <c r="E17" s="33"/>
      <c r="F17" s="33"/>
      <c r="G17" s="33"/>
      <c r="H17" s="32"/>
      <c r="I17" s="3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67.99999999999999</v>
      </c>
      <c r="AA17" s="18">
        <f>SUM(AA4:AA16)</f>
        <v>100.00000000000001</v>
      </c>
      <c r="AB17" s="18">
        <f>SUM(AB4:AB16)</f>
        <v>213</v>
      </c>
      <c r="AC17" s="20"/>
    </row>
    <row r="18" spans="1:27" ht="12.75">
      <c r="A18" s="22">
        <v>32586</v>
      </c>
      <c r="B18" s="32"/>
      <c r="C18" s="32"/>
      <c r="D18" s="32"/>
      <c r="E18" s="32"/>
      <c r="F18" s="32"/>
      <c r="G18" s="32"/>
      <c r="H18" s="32"/>
      <c r="I18" s="3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33"/>
      <c r="C19" s="33"/>
      <c r="D19" s="33"/>
      <c r="E19" s="33"/>
      <c r="F19" s="32"/>
      <c r="G19" s="33"/>
      <c r="H19" s="32"/>
      <c r="I19" s="3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 s="33"/>
      <c r="C20" s="33"/>
      <c r="D20" s="32"/>
      <c r="E20" s="32"/>
      <c r="F20" s="32"/>
      <c r="G20" s="33"/>
      <c r="H20" s="32"/>
      <c r="I20" s="3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32"/>
      <c r="C21" s="32"/>
      <c r="D21" s="32"/>
      <c r="E21" s="32"/>
      <c r="F21" s="32"/>
      <c r="G21" s="32"/>
      <c r="H21" s="32"/>
      <c r="I21" s="3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32"/>
      <c r="C22" s="33"/>
      <c r="D22" s="32"/>
      <c r="E22" s="32"/>
      <c r="F22" s="33"/>
      <c r="G22" s="33"/>
      <c r="H22" s="32"/>
      <c r="I22" s="3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32"/>
      <c r="C23" s="32"/>
      <c r="D23" s="32"/>
      <c r="E23" s="32"/>
      <c r="F23" s="32"/>
      <c r="G23" s="32"/>
      <c r="H23" s="32"/>
      <c r="I23" s="3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>
        <f t="shared" si="2"/>
        <v>0</v>
      </c>
      <c r="O23" s="20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33"/>
      <c r="C24" s="33">
        <v>1</v>
      </c>
      <c r="D24" s="32"/>
      <c r="E24" s="33"/>
      <c r="F24" s="32"/>
      <c r="G24" s="33"/>
      <c r="H24" s="32"/>
      <c r="I24" s="32"/>
      <c r="J24" s="18">
        <f t="shared" si="0"/>
        <v>1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0.35978835978835977</v>
      </c>
      <c r="O24" s="20">
        <f t="shared" si="8"/>
        <v>0.35978835978835977</v>
      </c>
      <c r="P24" s="14">
        <f t="shared" si="3"/>
        <v>0.5291005291005292</v>
      </c>
      <c r="Q24" s="18">
        <f t="shared" si="4"/>
        <v>1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33"/>
      <c r="C25" s="33"/>
      <c r="D25" s="33"/>
      <c r="E25" s="32"/>
      <c r="F25" s="32"/>
      <c r="G25" s="33"/>
      <c r="H25" s="32"/>
      <c r="I25" s="32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0">
        <f t="shared" si="8"/>
        <v>0.35978835978835977</v>
      </c>
      <c r="P25" s="14">
        <f t="shared" si="3"/>
        <v>0.5291005291005292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32"/>
      <c r="C26" s="33"/>
      <c r="D26" s="33"/>
      <c r="E26" s="33"/>
      <c r="F26" s="33"/>
      <c r="G26" s="33"/>
      <c r="H26" s="32"/>
      <c r="I26" s="32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0.35978835978835977</v>
      </c>
      <c r="P26" s="14">
        <f t="shared" si="3"/>
        <v>0.5291005291005292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32">
        <v>1</v>
      </c>
      <c r="C27" s="32">
        <v>1</v>
      </c>
      <c r="D27" s="32"/>
      <c r="E27" s="32"/>
      <c r="F27" s="32"/>
      <c r="G27" s="32">
        <v>2</v>
      </c>
      <c r="H27" s="32"/>
      <c r="I27" s="32"/>
      <c r="J27" s="18">
        <f t="shared" si="0"/>
        <v>2</v>
      </c>
      <c r="K27" s="18">
        <f t="shared" si="1"/>
        <v>2</v>
      </c>
      <c r="L27" s="18">
        <f t="shared" si="9"/>
        <v>3</v>
      </c>
      <c r="M27" s="18">
        <f t="shared" si="9"/>
        <v>2</v>
      </c>
      <c r="N27" s="14">
        <f t="shared" si="2"/>
        <v>1.439153439153439</v>
      </c>
      <c r="O27" s="20">
        <f t="shared" si="8"/>
        <v>1.7989417989417988</v>
      </c>
      <c r="P27" s="14">
        <f t="shared" si="3"/>
        <v>2.6455026455026456</v>
      </c>
      <c r="Q27" s="18">
        <f t="shared" si="4"/>
        <v>4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 s="32"/>
      <c r="C28" s="33"/>
      <c r="D28" s="33"/>
      <c r="E28" s="33"/>
      <c r="F28" s="33"/>
      <c r="G28" s="33"/>
      <c r="H28" s="33"/>
      <c r="I28" s="32"/>
      <c r="J28" s="18">
        <f t="shared" si="0"/>
        <v>0</v>
      </c>
      <c r="K28" s="18">
        <f t="shared" si="1"/>
        <v>0</v>
      </c>
      <c r="L28" s="18">
        <f t="shared" si="9"/>
        <v>3</v>
      </c>
      <c r="M28" s="18">
        <f t="shared" si="9"/>
        <v>2</v>
      </c>
      <c r="N28" s="14">
        <f t="shared" si="2"/>
        <v>0</v>
      </c>
      <c r="O28" s="20">
        <f t="shared" si="8"/>
        <v>1.7989417989417988</v>
      </c>
      <c r="P28" s="14">
        <f t="shared" si="3"/>
        <v>2.6455026455026456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 s="32"/>
      <c r="C29" s="32"/>
      <c r="D29" s="32"/>
      <c r="E29" s="32"/>
      <c r="F29" s="32"/>
      <c r="G29" s="32"/>
      <c r="H29" s="32"/>
      <c r="I29" s="32"/>
      <c r="J29" s="18">
        <f t="shared" si="0"/>
        <v>0</v>
      </c>
      <c r="K29" s="18">
        <f t="shared" si="1"/>
        <v>0</v>
      </c>
      <c r="L29" s="18">
        <f t="shared" si="9"/>
        <v>3</v>
      </c>
      <c r="M29" s="18">
        <f t="shared" si="9"/>
        <v>2</v>
      </c>
      <c r="N29" s="14">
        <f t="shared" si="2"/>
        <v>0</v>
      </c>
      <c r="O29" s="20">
        <f t="shared" si="8"/>
        <v>1.7989417989417988</v>
      </c>
      <c r="P29" s="14">
        <f t="shared" si="3"/>
        <v>2.6455026455026456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 s="32"/>
      <c r="C30" s="32"/>
      <c r="D30" s="32"/>
      <c r="E30" s="32"/>
      <c r="F30" s="32"/>
      <c r="G30" s="32"/>
      <c r="H30" s="32"/>
      <c r="I30" s="32"/>
      <c r="J30" s="18">
        <f t="shared" si="0"/>
        <v>0</v>
      </c>
      <c r="K30" s="18">
        <f t="shared" si="1"/>
        <v>0</v>
      </c>
      <c r="L30" s="18">
        <f t="shared" si="9"/>
        <v>3</v>
      </c>
      <c r="M30" s="18">
        <f t="shared" si="9"/>
        <v>2</v>
      </c>
      <c r="N30" s="14">
        <f t="shared" si="2"/>
        <v>0</v>
      </c>
      <c r="O30" s="20">
        <f t="shared" si="8"/>
        <v>1.7989417989417988</v>
      </c>
      <c r="P30" s="14">
        <f t="shared" si="3"/>
        <v>2.6455026455026456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 s="33"/>
      <c r="C31" s="33"/>
      <c r="D31" s="33"/>
      <c r="E31" s="32"/>
      <c r="F31" s="33"/>
      <c r="G31" s="33">
        <v>5</v>
      </c>
      <c r="H31" s="32"/>
      <c r="I31" s="33"/>
      <c r="J31" s="18">
        <f t="shared" si="0"/>
        <v>0</v>
      </c>
      <c r="K31" s="18">
        <f t="shared" si="1"/>
        <v>5</v>
      </c>
      <c r="L31" s="18">
        <f t="shared" si="9"/>
        <v>3</v>
      </c>
      <c r="M31" s="18">
        <f t="shared" si="9"/>
        <v>7</v>
      </c>
      <c r="N31" s="14">
        <f t="shared" si="2"/>
        <v>1.7989417989417988</v>
      </c>
      <c r="O31" s="20">
        <f t="shared" si="8"/>
        <v>3.5978835978835977</v>
      </c>
      <c r="P31" s="14">
        <f t="shared" si="3"/>
        <v>5.291005291005291</v>
      </c>
      <c r="Q31" s="18">
        <f t="shared" si="4"/>
        <v>5</v>
      </c>
      <c r="R31" s="18">
        <f t="shared" si="5"/>
        <v>0</v>
      </c>
      <c r="T31" s="17"/>
    </row>
    <row r="32" spans="1:18" ht="12.75">
      <c r="A32" s="22">
        <v>32600</v>
      </c>
      <c r="B32" s="33"/>
      <c r="C32" s="33"/>
      <c r="D32" s="32"/>
      <c r="E32" s="32"/>
      <c r="F32" s="33"/>
      <c r="G32" s="33"/>
      <c r="H32" s="32"/>
      <c r="I32" s="32"/>
      <c r="J32" s="18">
        <f t="shared" si="0"/>
        <v>0</v>
      </c>
      <c r="K32" s="18">
        <f t="shared" si="1"/>
        <v>0</v>
      </c>
      <c r="L32" s="18">
        <f t="shared" si="9"/>
        <v>3</v>
      </c>
      <c r="M32" s="18">
        <f t="shared" si="9"/>
        <v>7</v>
      </c>
      <c r="N32" s="14">
        <f t="shared" si="2"/>
        <v>0</v>
      </c>
      <c r="O32" s="20">
        <f t="shared" si="8"/>
        <v>3.5978835978835977</v>
      </c>
      <c r="P32" s="14">
        <f t="shared" si="3"/>
        <v>5.291005291005291</v>
      </c>
      <c r="Q32" s="18">
        <f t="shared" si="4"/>
        <v>0</v>
      </c>
      <c r="R32" s="18">
        <f t="shared" si="5"/>
        <v>0</v>
      </c>
    </row>
    <row r="33" spans="1:18" ht="12.75">
      <c r="A33" s="22">
        <v>32601</v>
      </c>
      <c r="B33" s="32"/>
      <c r="C33" s="32"/>
      <c r="D33" s="32"/>
      <c r="E33" s="32"/>
      <c r="F33" s="32"/>
      <c r="G33" s="32"/>
      <c r="H33" s="32"/>
      <c r="I33" s="32"/>
      <c r="J33" s="18">
        <f t="shared" si="0"/>
        <v>0</v>
      </c>
      <c r="K33" s="18">
        <f t="shared" si="1"/>
        <v>0</v>
      </c>
      <c r="L33" s="18">
        <f t="shared" si="9"/>
        <v>3</v>
      </c>
      <c r="M33" s="18">
        <f t="shared" si="9"/>
        <v>7</v>
      </c>
      <c r="N33" s="14">
        <f t="shared" si="2"/>
        <v>0</v>
      </c>
      <c r="O33" s="20">
        <f t="shared" si="8"/>
        <v>3.5978835978835977</v>
      </c>
      <c r="P33" s="14">
        <f t="shared" si="3"/>
        <v>5.291005291005291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 s="33"/>
      <c r="C34" s="33"/>
      <c r="D34" s="33"/>
      <c r="E34" s="33"/>
      <c r="F34" s="32"/>
      <c r="G34" s="33">
        <v>3</v>
      </c>
      <c r="H34" s="32"/>
      <c r="I34" s="32"/>
      <c r="J34" s="18">
        <f t="shared" si="0"/>
        <v>0</v>
      </c>
      <c r="K34" s="18">
        <f t="shared" si="1"/>
        <v>3</v>
      </c>
      <c r="L34" s="18">
        <f t="shared" si="9"/>
        <v>3</v>
      </c>
      <c r="M34" s="18">
        <f t="shared" si="9"/>
        <v>10</v>
      </c>
      <c r="N34" s="14">
        <f t="shared" si="2"/>
        <v>1.0793650793650793</v>
      </c>
      <c r="O34" s="20">
        <f t="shared" si="8"/>
        <v>4.677248677248677</v>
      </c>
      <c r="P34" s="14">
        <f t="shared" si="3"/>
        <v>6.87830687830688</v>
      </c>
      <c r="Q34" s="18">
        <f t="shared" si="4"/>
        <v>3</v>
      </c>
      <c r="R34" s="18">
        <f t="shared" si="5"/>
        <v>0</v>
      </c>
    </row>
    <row r="35" spans="1:18" ht="12.75">
      <c r="A35" s="22">
        <v>32603</v>
      </c>
      <c r="B35" s="32"/>
      <c r="C35" s="32"/>
      <c r="D35" s="32"/>
      <c r="E35" s="32"/>
      <c r="F35" s="32"/>
      <c r="G35" s="32"/>
      <c r="H35" s="32"/>
      <c r="I35" s="32"/>
      <c r="J35" s="18">
        <f t="shared" si="0"/>
        <v>0</v>
      </c>
      <c r="K35" s="18">
        <f t="shared" si="1"/>
        <v>0</v>
      </c>
      <c r="L35" s="18">
        <f t="shared" si="9"/>
        <v>3</v>
      </c>
      <c r="M35" s="18">
        <f t="shared" si="9"/>
        <v>10</v>
      </c>
      <c r="N35" s="14">
        <f t="shared" si="2"/>
        <v>0</v>
      </c>
      <c r="O35" s="20">
        <f t="shared" si="8"/>
        <v>4.677248677248677</v>
      </c>
      <c r="P35" s="14">
        <f t="shared" si="3"/>
        <v>6.87830687830688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 s="33"/>
      <c r="C36" s="33"/>
      <c r="D36" s="32"/>
      <c r="E36" s="32"/>
      <c r="F36" s="32"/>
      <c r="G36" s="33"/>
      <c r="H36" s="32"/>
      <c r="I36" s="3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3</v>
      </c>
      <c r="M36" s="18">
        <f t="shared" si="9"/>
        <v>10</v>
      </c>
      <c r="N36" s="14">
        <f aca="true" t="shared" si="12" ref="N36:N67">(+J36+K36)*($J$96/($J$96+$K$96))</f>
        <v>0</v>
      </c>
      <c r="O36" s="20">
        <f t="shared" si="8"/>
        <v>4.677248677248677</v>
      </c>
      <c r="P36" s="14">
        <f aca="true" t="shared" si="13" ref="P36:P67">O36*100/$N$96</f>
        <v>6.87830687830688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 s="32">
        <v>1</v>
      </c>
      <c r="C37" s="32"/>
      <c r="D37" s="32"/>
      <c r="E37" s="32"/>
      <c r="F37" s="32"/>
      <c r="G37" s="32">
        <v>3</v>
      </c>
      <c r="H37" s="32"/>
      <c r="I37" s="32"/>
      <c r="J37" s="18">
        <f t="shared" si="10"/>
        <v>1</v>
      </c>
      <c r="K37" s="18">
        <f t="shared" si="11"/>
        <v>3</v>
      </c>
      <c r="L37" s="18">
        <f t="shared" si="9"/>
        <v>4</v>
      </c>
      <c r="M37" s="18">
        <f t="shared" si="9"/>
        <v>13</v>
      </c>
      <c r="N37" s="14">
        <f t="shared" si="12"/>
        <v>1.439153439153439</v>
      </c>
      <c r="O37" s="20">
        <f aca="true" t="shared" si="16" ref="O37:O68">O36+N37</f>
        <v>6.116402116402116</v>
      </c>
      <c r="P37" s="14">
        <f t="shared" si="13"/>
        <v>8.994708994708997</v>
      </c>
      <c r="Q37" s="18">
        <f t="shared" si="14"/>
        <v>4</v>
      </c>
      <c r="R37" s="18">
        <f t="shared" si="15"/>
        <v>0</v>
      </c>
    </row>
    <row r="38" spans="1:18" ht="12.75">
      <c r="A38" s="22">
        <v>32606</v>
      </c>
      <c r="B38" s="33">
        <v>1</v>
      </c>
      <c r="C38" s="33">
        <v>2</v>
      </c>
      <c r="D38" s="32"/>
      <c r="E38" s="32"/>
      <c r="F38" s="32"/>
      <c r="G38" s="33">
        <v>4</v>
      </c>
      <c r="H38" s="32"/>
      <c r="I38" s="32"/>
      <c r="J38" s="18">
        <f t="shared" si="10"/>
        <v>3</v>
      </c>
      <c r="K38" s="18">
        <f t="shared" si="11"/>
        <v>4</v>
      </c>
      <c r="L38" s="18">
        <f t="shared" si="9"/>
        <v>7</v>
      </c>
      <c r="M38" s="18">
        <f t="shared" si="9"/>
        <v>17</v>
      </c>
      <c r="N38" s="14">
        <f t="shared" si="12"/>
        <v>2.518518518518518</v>
      </c>
      <c r="O38" s="20">
        <f t="shared" si="16"/>
        <v>8.634920634920634</v>
      </c>
      <c r="P38" s="14">
        <f t="shared" si="13"/>
        <v>12.698412698412701</v>
      </c>
      <c r="Q38" s="18">
        <f t="shared" si="14"/>
        <v>7</v>
      </c>
      <c r="R38" s="18">
        <f t="shared" si="15"/>
        <v>0</v>
      </c>
    </row>
    <row r="39" spans="1:19" ht="12.75">
      <c r="A39" s="22">
        <v>32607</v>
      </c>
      <c r="B39" s="33">
        <v>2</v>
      </c>
      <c r="C39" s="33">
        <v>2</v>
      </c>
      <c r="D39" s="32"/>
      <c r="E39" s="32"/>
      <c r="F39" s="32">
        <v>1</v>
      </c>
      <c r="G39" s="33">
        <v>5</v>
      </c>
      <c r="H39" s="33"/>
      <c r="I39" s="32"/>
      <c r="J39" s="18">
        <f t="shared" si="10"/>
        <v>4</v>
      </c>
      <c r="K39" s="18">
        <f t="shared" si="11"/>
        <v>6</v>
      </c>
      <c r="L39" s="18">
        <f t="shared" si="9"/>
        <v>11</v>
      </c>
      <c r="M39" s="18">
        <f t="shared" si="9"/>
        <v>23</v>
      </c>
      <c r="N39" s="14">
        <f t="shared" si="12"/>
        <v>3.5978835978835977</v>
      </c>
      <c r="O39" s="20">
        <f t="shared" si="16"/>
        <v>12.232804232804233</v>
      </c>
      <c r="P39" s="14">
        <f t="shared" si="13"/>
        <v>17.989417989417994</v>
      </c>
      <c r="Q39" s="18">
        <f t="shared" si="14"/>
        <v>10</v>
      </c>
      <c r="R39" s="18">
        <f t="shared" si="15"/>
        <v>0</v>
      </c>
      <c r="S39" s="17"/>
    </row>
    <row r="40" spans="1:18" ht="12.75">
      <c r="A40" s="22">
        <v>32608</v>
      </c>
      <c r="B40" s="32"/>
      <c r="C40" s="32">
        <v>5</v>
      </c>
      <c r="D40" s="32"/>
      <c r="E40" s="32"/>
      <c r="F40" s="32"/>
      <c r="G40" s="32">
        <v>8</v>
      </c>
      <c r="H40" s="32"/>
      <c r="I40" s="32"/>
      <c r="J40" s="18">
        <f t="shared" si="10"/>
        <v>5</v>
      </c>
      <c r="K40" s="18">
        <f t="shared" si="11"/>
        <v>8</v>
      </c>
      <c r="L40" s="18">
        <f t="shared" si="9"/>
        <v>16</v>
      </c>
      <c r="M40" s="18">
        <f t="shared" si="9"/>
        <v>31</v>
      </c>
      <c r="N40" s="14">
        <f t="shared" si="12"/>
        <v>4.677248677248677</v>
      </c>
      <c r="O40" s="20">
        <f t="shared" si="16"/>
        <v>16.91005291005291</v>
      </c>
      <c r="P40" s="14">
        <f t="shared" si="13"/>
        <v>24.867724867724874</v>
      </c>
      <c r="Q40" s="18">
        <f t="shared" si="14"/>
        <v>13</v>
      </c>
      <c r="R40" s="18">
        <f t="shared" si="15"/>
        <v>0</v>
      </c>
    </row>
    <row r="41" spans="1:18" ht="12.75">
      <c r="A41" s="22">
        <v>32609</v>
      </c>
      <c r="B41" s="32"/>
      <c r="C41" s="33"/>
      <c r="D41" s="33"/>
      <c r="E41" s="34"/>
      <c r="F41" s="32"/>
      <c r="G41" s="33"/>
      <c r="H41" s="32"/>
      <c r="I41" s="32"/>
      <c r="J41" s="18">
        <f t="shared" si="10"/>
        <v>0</v>
      </c>
      <c r="K41" s="18">
        <f t="shared" si="11"/>
        <v>0</v>
      </c>
      <c r="L41" s="18">
        <f t="shared" si="9"/>
        <v>16</v>
      </c>
      <c r="M41" s="18">
        <f t="shared" si="9"/>
        <v>31</v>
      </c>
      <c r="N41" s="14">
        <f t="shared" si="12"/>
        <v>0</v>
      </c>
      <c r="O41" s="20">
        <f t="shared" si="16"/>
        <v>16.91005291005291</v>
      </c>
      <c r="P41" s="14">
        <f t="shared" si="13"/>
        <v>24.867724867724874</v>
      </c>
      <c r="Q41" s="18">
        <f t="shared" si="14"/>
        <v>0</v>
      </c>
      <c r="R41" s="18">
        <f t="shared" si="15"/>
        <v>0</v>
      </c>
    </row>
    <row r="42" spans="1:18" ht="12.75">
      <c r="A42" s="22">
        <v>32610</v>
      </c>
      <c r="B42" s="32"/>
      <c r="C42" s="32">
        <v>1</v>
      </c>
      <c r="D42" s="32"/>
      <c r="E42" s="32">
        <v>1</v>
      </c>
      <c r="F42" s="32"/>
      <c r="G42" s="32">
        <v>3</v>
      </c>
      <c r="H42" s="32"/>
      <c r="I42" s="32"/>
      <c r="J42" s="18">
        <f t="shared" si="10"/>
        <v>0</v>
      </c>
      <c r="K42" s="18">
        <f t="shared" si="11"/>
        <v>3</v>
      </c>
      <c r="L42" s="18">
        <f t="shared" si="9"/>
        <v>16</v>
      </c>
      <c r="M42" s="18">
        <f t="shared" si="9"/>
        <v>34</v>
      </c>
      <c r="N42" s="14">
        <f t="shared" si="12"/>
        <v>1.0793650793650793</v>
      </c>
      <c r="O42" s="20">
        <f t="shared" si="16"/>
        <v>17.98941798941799</v>
      </c>
      <c r="P42" s="14">
        <f t="shared" si="13"/>
        <v>26.455026455026463</v>
      </c>
      <c r="Q42" s="18">
        <f t="shared" si="14"/>
        <v>4</v>
      </c>
      <c r="R42" s="18">
        <f t="shared" si="15"/>
        <v>1</v>
      </c>
    </row>
    <row r="43" spans="1:18" ht="12.75">
      <c r="A43" s="22">
        <v>32611</v>
      </c>
      <c r="B43" s="32"/>
      <c r="C43" s="32"/>
      <c r="D43" s="32"/>
      <c r="E43" s="32"/>
      <c r="F43" s="32"/>
      <c r="G43" s="32"/>
      <c r="H43" s="32"/>
      <c r="I43" s="32"/>
      <c r="J43" s="18">
        <f t="shared" si="10"/>
        <v>0</v>
      </c>
      <c r="K43" s="18">
        <f t="shared" si="11"/>
        <v>0</v>
      </c>
      <c r="L43" s="18">
        <f t="shared" si="9"/>
        <v>16</v>
      </c>
      <c r="M43" s="18">
        <f t="shared" si="9"/>
        <v>34</v>
      </c>
      <c r="N43" s="14">
        <f t="shared" si="12"/>
        <v>0</v>
      </c>
      <c r="O43" s="20">
        <f t="shared" si="16"/>
        <v>17.98941798941799</v>
      </c>
      <c r="P43" s="14">
        <f t="shared" si="13"/>
        <v>26.455026455026463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 s="32"/>
      <c r="C44" s="32"/>
      <c r="D44" s="32"/>
      <c r="E44" s="32"/>
      <c r="F44" s="32"/>
      <c r="G44" s="32"/>
      <c r="H44" s="32"/>
      <c r="I44" s="32"/>
      <c r="J44" s="18">
        <f t="shared" si="10"/>
        <v>0</v>
      </c>
      <c r="K44" s="18">
        <f t="shared" si="11"/>
        <v>0</v>
      </c>
      <c r="L44" s="18">
        <f t="shared" si="9"/>
        <v>16</v>
      </c>
      <c r="M44" s="18">
        <f t="shared" si="9"/>
        <v>34</v>
      </c>
      <c r="N44" s="14">
        <f t="shared" si="12"/>
        <v>0</v>
      </c>
      <c r="O44" s="20">
        <f t="shared" si="16"/>
        <v>17.98941798941799</v>
      </c>
      <c r="P44" s="14">
        <f t="shared" si="13"/>
        <v>26.455026455026463</v>
      </c>
      <c r="Q44" s="18">
        <f t="shared" si="14"/>
        <v>0</v>
      </c>
      <c r="R44" s="18">
        <f t="shared" si="15"/>
        <v>0</v>
      </c>
    </row>
    <row r="45" spans="1:18" ht="12.75">
      <c r="A45" s="22">
        <v>32613</v>
      </c>
      <c r="B45" s="33"/>
      <c r="C45" s="33">
        <v>8</v>
      </c>
      <c r="D45" s="32"/>
      <c r="E45" s="32">
        <v>1</v>
      </c>
      <c r="F45" s="32">
        <v>1</v>
      </c>
      <c r="G45" s="33">
        <v>16</v>
      </c>
      <c r="H45" s="32"/>
      <c r="I45" s="32"/>
      <c r="J45" s="18">
        <f t="shared" si="10"/>
        <v>7</v>
      </c>
      <c r="K45" s="18">
        <f t="shared" si="11"/>
        <v>17</v>
      </c>
      <c r="L45" s="18">
        <f aca="true" t="shared" si="17" ref="L45:M64">L44+J45</f>
        <v>23</v>
      </c>
      <c r="M45" s="18">
        <f t="shared" si="17"/>
        <v>51</v>
      </c>
      <c r="N45" s="14">
        <f t="shared" si="12"/>
        <v>8.634920634920634</v>
      </c>
      <c r="O45" s="20">
        <f t="shared" si="16"/>
        <v>26.624338624338627</v>
      </c>
      <c r="P45" s="14">
        <f t="shared" si="13"/>
        <v>39.153439153439166</v>
      </c>
      <c r="Q45" s="18">
        <f t="shared" si="14"/>
        <v>25</v>
      </c>
      <c r="R45" s="18">
        <f t="shared" si="15"/>
        <v>1</v>
      </c>
    </row>
    <row r="46" spans="1:18" ht="12.75">
      <c r="A46" s="22">
        <v>32614</v>
      </c>
      <c r="B46" s="32"/>
      <c r="C46" s="33"/>
      <c r="D46" s="32"/>
      <c r="E46" s="32"/>
      <c r="F46" s="33"/>
      <c r="G46" s="33"/>
      <c r="H46" s="32"/>
      <c r="I46" s="32"/>
      <c r="J46" s="18">
        <f t="shared" si="10"/>
        <v>0</v>
      </c>
      <c r="K46" s="18">
        <f t="shared" si="11"/>
        <v>0</v>
      </c>
      <c r="L46" s="18">
        <f t="shared" si="17"/>
        <v>23</v>
      </c>
      <c r="M46" s="18">
        <f t="shared" si="17"/>
        <v>51</v>
      </c>
      <c r="N46" s="14">
        <f t="shared" si="12"/>
        <v>0</v>
      </c>
      <c r="O46" s="20">
        <f t="shared" si="16"/>
        <v>26.624338624338627</v>
      </c>
      <c r="P46" s="14">
        <f t="shared" si="13"/>
        <v>39.153439153439166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32">
        <v>1</v>
      </c>
      <c r="C47" s="32">
        <v>7</v>
      </c>
      <c r="D47" s="32"/>
      <c r="E47" s="32"/>
      <c r="F47" s="32"/>
      <c r="G47" s="32">
        <v>7</v>
      </c>
      <c r="H47" s="32"/>
      <c r="I47" s="32"/>
      <c r="J47" s="18">
        <f t="shared" si="10"/>
        <v>8</v>
      </c>
      <c r="K47" s="18">
        <f t="shared" si="11"/>
        <v>7</v>
      </c>
      <c r="L47" s="18">
        <f t="shared" si="17"/>
        <v>31</v>
      </c>
      <c r="M47" s="18">
        <f t="shared" si="17"/>
        <v>58</v>
      </c>
      <c r="N47" s="14">
        <f t="shared" si="12"/>
        <v>5.396825396825396</v>
      </c>
      <c r="O47" s="20">
        <f t="shared" si="16"/>
        <v>32.021164021164026</v>
      </c>
      <c r="P47" s="14">
        <f t="shared" si="13"/>
        <v>47.08994708994711</v>
      </c>
      <c r="Q47" s="18">
        <f t="shared" si="14"/>
        <v>15</v>
      </c>
      <c r="R47" s="18">
        <f t="shared" si="15"/>
        <v>0</v>
      </c>
    </row>
    <row r="48" spans="1:18" ht="12.75">
      <c r="A48" s="22">
        <v>32616</v>
      </c>
      <c r="B48" s="33"/>
      <c r="C48" s="33"/>
      <c r="D48" s="32"/>
      <c r="E48" s="32"/>
      <c r="F48" s="33"/>
      <c r="G48" s="33"/>
      <c r="H48" s="32"/>
      <c r="I48" s="32"/>
      <c r="J48" s="18">
        <f t="shared" si="10"/>
        <v>0</v>
      </c>
      <c r="K48" s="18">
        <f t="shared" si="11"/>
        <v>0</v>
      </c>
      <c r="L48" s="18">
        <f t="shared" si="17"/>
        <v>31</v>
      </c>
      <c r="M48" s="18">
        <f t="shared" si="17"/>
        <v>58</v>
      </c>
      <c r="N48" s="14">
        <f t="shared" si="12"/>
        <v>0</v>
      </c>
      <c r="O48" s="20">
        <f t="shared" si="16"/>
        <v>32.021164021164026</v>
      </c>
      <c r="P48" s="14">
        <f t="shared" si="13"/>
        <v>47.08994708994711</v>
      </c>
      <c r="Q48" s="18">
        <f t="shared" si="14"/>
        <v>0</v>
      </c>
      <c r="R48" s="18">
        <f t="shared" si="15"/>
        <v>0</v>
      </c>
    </row>
    <row r="49" spans="1:18" ht="12.75">
      <c r="A49" s="22">
        <v>32617</v>
      </c>
      <c r="B49" s="32"/>
      <c r="C49" s="32"/>
      <c r="D49" s="32"/>
      <c r="E49" s="32"/>
      <c r="F49" s="32"/>
      <c r="G49" s="32"/>
      <c r="H49" s="32"/>
      <c r="I49" s="32"/>
      <c r="J49" s="18">
        <f t="shared" si="10"/>
        <v>0</v>
      </c>
      <c r="K49" s="18">
        <f t="shared" si="11"/>
        <v>0</v>
      </c>
      <c r="L49" s="18">
        <f t="shared" si="17"/>
        <v>31</v>
      </c>
      <c r="M49" s="18">
        <f t="shared" si="17"/>
        <v>58</v>
      </c>
      <c r="N49" s="14">
        <f t="shared" si="12"/>
        <v>0</v>
      </c>
      <c r="O49" s="20">
        <f t="shared" si="16"/>
        <v>32.021164021164026</v>
      </c>
      <c r="P49" s="14">
        <f t="shared" si="13"/>
        <v>47.08994708994711</v>
      </c>
      <c r="Q49" s="18">
        <f t="shared" si="14"/>
        <v>0</v>
      </c>
      <c r="R49" s="18">
        <f t="shared" si="15"/>
        <v>0</v>
      </c>
    </row>
    <row r="50" spans="1:18" ht="12.75">
      <c r="A50" s="22">
        <v>32618</v>
      </c>
      <c r="B50" s="32">
        <v>1</v>
      </c>
      <c r="C50" s="33">
        <v>4</v>
      </c>
      <c r="D50" s="33"/>
      <c r="E50" s="33"/>
      <c r="F50" s="33"/>
      <c r="G50" s="33">
        <v>6</v>
      </c>
      <c r="H50" s="33"/>
      <c r="I50" s="32"/>
      <c r="J50" s="18">
        <f t="shared" si="10"/>
        <v>5</v>
      </c>
      <c r="K50" s="18">
        <f t="shared" si="11"/>
        <v>6</v>
      </c>
      <c r="L50" s="18">
        <f t="shared" si="17"/>
        <v>36</v>
      </c>
      <c r="M50" s="18">
        <f t="shared" si="17"/>
        <v>64</v>
      </c>
      <c r="N50" s="14">
        <f t="shared" si="12"/>
        <v>3.9576719576719572</v>
      </c>
      <c r="O50" s="20">
        <f t="shared" si="16"/>
        <v>35.97883597883598</v>
      </c>
      <c r="P50" s="14">
        <f t="shared" si="13"/>
        <v>52.910052910052926</v>
      </c>
      <c r="Q50" s="18">
        <f t="shared" si="14"/>
        <v>11</v>
      </c>
      <c r="R50" s="18">
        <f t="shared" si="15"/>
        <v>0</v>
      </c>
    </row>
    <row r="51" spans="1:18" ht="12.75">
      <c r="A51" s="22">
        <v>32619</v>
      </c>
      <c r="B51" s="32"/>
      <c r="C51" s="32"/>
      <c r="D51" s="32"/>
      <c r="E51" s="32"/>
      <c r="F51" s="32"/>
      <c r="G51" s="32"/>
      <c r="H51" s="32"/>
      <c r="I51" s="32"/>
      <c r="J51" s="18">
        <f t="shared" si="10"/>
        <v>0</v>
      </c>
      <c r="K51" s="18">
        <f t="shared" si="11"/>
        <v>0</v>
      </c>
      <c r="L51" s="18">
        <f t="shared" si="17"/>
        <v>36</v>
      </c>
      <c r="M51" s="18">
        <f t="shared" si="17"/>
        <v>64</v>
      </c>
      <c r="N51" s="14">
        <f t="shared" si="12"/>
        <v>0</v>
      </c>
      <c r="O51" s="20">
        <f t="shared" si="16"/>
        <v>35.97883597883598</v>
      </c>
      <c r="P51" s="14">
        <f t="shared" si="13"/>
        <v>52.910052910052926</v>
      </c>
      <c r="Q51" s="18">
        <f t="shared" si="14"/>
        <v>0</v>
      </c>
      <c r="R51" s="18">
        <f t="shared" si="15"/>
        <v>0</v>
      </c>
    </row>
    <row r="52" spans="1:18" ht="12.75">
      <c r="A52" s="22">
        <v>32620</v>
      </c>
      <c r="B52" s="32">
        <v>2</v>
      </c>
      <c r="C52" s="33">
        <v>3</v>
      </c>
      <c r="D52" s="32"/>
      <c r="E52" s="32">
        <v>1</v>
      </c>
      <c r="F52" s="32"/>
      <c r="G52" s="33">
        <v>7</v>
      </c>
      <c r="H52" s="32">
        <v>1</v>
      </c>
      <c r="I52" s="32"/>
      <c r="J52" s="18">
        <f t="shared" si="10"/>
        <v>4</v>
      </c>
      <c r="K52" s="18">
        <f t="shared" si="11"/>
        <v>6</v>
      </c>
      <c r="L52" s="18">
        <f t="shared" si="17"/>
        <v>40</v>
      </c>
      <c r="M52" s="18">
        <f t="shared" si="17"/>
        <v>70</v>
      </c>
      <c r="N52" s="14">
        <f t="shared" si="12"/>
        <v>3.5978835978835977</v>
      </c>
      <c r="O52" s="20">
        <f t="shared" si="16"/>
        <v>39.576719576719576</v>
      </c>
      <c r="P52" s="14">
        <f t="shared" si="13"/>
        <v>58.20105820105821</v>
      </c>
      <c r="Q52" s="18">
        <f t="shared" si="14"/>
        <v>12</v>
      </c>
      <c r="R52" s="18">
        <f t="shared" si="15"/>
        <v>2</v>
      </c>
    </row>
    <row r="53" spans="1:19" ht="12.75">
      <c r="A53" s="22">
        <v>32621</v>
      </c>
      <c r="B53" s="33"/>
      <c r="C53" s="33"/>
      <c r="D53" s="32"/>
      <c r="E53" s="32"/>
      <c r="F53" s="33"/>
      <c r="G53" s="33"/>
      <c r="H53" s="32"/>
      <c r="I53" s="32"/>
      <c r="J53" s="18">
        <f t="shared" si="10"/>
        <v>0</v>
      </c>
      <c r="K53" s="18">
        <f t="shared" si="11"/>
        <v>0</v>
      </c>
      <c r="L53" s="18">
        <f t="shared" si="17"/>
        <v>40</v>
      </c>
      <c r="M53" s="18">
        <f t="shared" si="17"/>
        <v>70</v>
      </c>
      <c r="N53" s="14">
        <f t="shared" si="12"/>
        <v>0</v>
      </c>
      <c r="O53" s="20">
        <f t="shared" si="16"/>
        <v>39.576719576719576</v>
      </c>
      <c r="P53" s="14">
        <f t="shared" si="13"/>
        <v>58.20105820105821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22">
        <v>32622</v>
      </c>
      <c r="B54" s="32"/>
      <c r="C54" s="32"/>
      <c r="D54" s="32"/>
      <c r="E54" s="32"/>
      <c r="F54" s="32"/>
      <c r="G54" s="32"/>
      <c r="H54" s="32"/>
      <c r="I54" s="32"/>
      <c r="J54" s="18">
        <f t="shared" si="10"/>
        <v>0</v>
      </c>
      <c r="K54" s="18">
        <f t="shared" si="11"/>
        <v>0</v>
      </c>
      <c r="L54" s="18">
        <f t="shared" si="17"/>
        <v>40</v>
      </c>
      <c r="M54" s="18">
        <f t="shared" si="17"/>
        <v>70</v>
      </c>
      <c r="N54" s="14">
        <f t="shared" si="12"/>
        <v>0</v>
      </c>
      <c r="O54" s="20">
        <f t="shared" si="16"/>
        <v>39.576719576719576</v>
      </c>
      <c r="P54" s="14">
        <f t="shared" si="13"/>
        <v>58.20105820105821</v>
      </c>
      <c r="Q54" s="18">
        <f t="shared" si="14"/>
        <v>0</v>
      </c>
      <c r="R54" s="18">
        <f t="shared" si="15"/>
        <v>0</v>
      </c>
    </row>
    <row r="55" spans="1:18" ht="12.75">
      <c r="A55" s="22">
        <v>32623</v>
      </c>
      <c r="B55" s="33"/>
      <c r="C55" s="33"/>
      <c r="D55" s="33"/>
      <c r="E55" s="33"/>
      <c r="F55" s="33"/>
      <c r="G55" s="33"/>
      <c r="H55" s="33"/>
      <c r="I55" s="32"/>
      <c r="J55" s="18">
        <f t="shared" si="10"/>
        <v>0</v>
      </c>
      <c r="K55" s="18">
        <f t="shared" si="11"/>
        <v>0</v>
      </c>
      <c r="L55" s="18">
        <f t="shared" si="17"/>
        <v>40</v>
      </c>
      <c r="M55" s="18">
        <f t="shared" si="17"/>
        <v>70</v>
      </c>
      <c r="N55" s="14">
        <f t="shared" si="12"/>
        <v>0</v>
      </c>
      <c r="O55" s="20">
        <f t="shared" si="16"/>
        <v>39.576719576719576</v>
      </c>
      <c r="P55" s="14">
        <f t="shared" si="13"/>
        <v>58.20105820105821</v>
      </c>
      <c r="Q55" s="18">
        <f t="shared" si="14"/>
        <v>0</v>
      </c>
      <c r="R55" s="18">
        <f t="shared" si="15"/>
        <v>0</v>
      </c>
    </row>
    <row r="56" spans="1:18" ht="12.75">
      <c r="A56" s="22">
        <v>32624</v>
      </c>
      <c r="B56" s="32"/>
      <c r="C56" s="32"/>
      <c r="D56" s="32"/>
      <c r="E56" s="32"/>
      <c r="F56" s="32"/>
      <c r="G56" s="32">
        <v>1</v>
      </c>
      <c r="H56" s="32"/>
      <c r="I56" s="32"/>
      <c r="J56" s="18">
        <f t="shared" si="10"/>
        <v>0</v>
      </c>
      <c r="K56" s="18">
        <f t="shared" si="11"/>
        <v>1</v>
      </c>
      <c r="L56" s="18">
        <f t="shared" si="17"/>
        <v>40</v>
      </c>
      <c r="M56" s="18">
        <f t="shared" si="17"/>
        <v>71</v>
      </c>
      <c r="N56" s="14">
        <f t="shared" si="12"/>
        <v>0.35978835978835977</v>
      </c>
      <c r="O56" s="20">
        <f t="shared" si="16"/>
        <v>39.93650793650794</v>
      </c>
      <c r="P56" s="14">
        <f t="shared" si="13"/>
        <v>58.73015873015874</v>
      </c>
      <c r="Q56" s="18">
        <f t="shared" si="14"/>
        <v>1</v>
      </c>
      <c r="R56" s="18">
        <f t="shared" si="15"/>
        <v>0</v>
      </c>
    </row>
    <row r="57" spans="1:18" ht="12.75">
      <c r="A57" s="22">
        <v>32625</v>
      </c>
      <c r="B57" s="33"/>
      <c r="C57" s="33"/>
      <c r="D57" s="32"/>
      <c r="E57" s="32"/>
      <c r="F57" s="33"/>
      <c r="G57" s="33"/>
      <c r="H57" s="32"/>
      <c r="I57" s="33"/>
      <c r="J57" s="18">
        <f t="shared" si="10"/>
        <v>0</v>
      </c>
      <c r="K57" s="18">
        <f t="shared" si="11"/>
        <v>0</v>
      </c>
      <c r="L57" s="18">
        <f t="shared" si="17"/>
        <v>40</v>
      </c>
      <c r="M57" s="18">
        <f t="shared" si="17"/>
        <v>71</v>
      </c>
      <c r="N57" s="14">
        <f t="shared" si="12"/>
        <v>0</v>
      </c>
      <c r="O57" s="20">
        <f t="shared" si="16"/>
        <v>39.93650793650794</v>
      </c>
      <c r="P57" s="14">
        <f t="shared" si="13"/>
        <v>58.73015873015874</v>
      </c>
      <c r="Q57" s="18">
        <f t="shared" si="14"/>
        <v>0</v>
      </c>
      <c r="R57" s="18">
        <f t="shared" si="15"/>
        <v>0</v>
      </c>
    </row>
    <row r="58" spans="1:18" ht="12.75">
      <c r="A58" s="22">
        <v>32626</v>
      </c>
      <c r="B58" s="32"/>
      <c r="C58" s="32"/>
      <c r="D58" s="32"/>
      <c r="E58" s="32"/>
      <c r="F58" s="32"/>
      <c r="G58" s="32"/>
      <c r="H58" s="32"/>
      <c r="I58" s="32"/>
      <c r="J58" s="18">
        <f t="shared" si="10"/>
        <v>0</v>
      </c>
      <c r="K58" s="18">
        <f t="shared" si="11"/>
        <v>0</v>
      </c>
      <c r="L58" s="18">
        <f t="shared" si="17"/>
        <v>40</v>
      </c>
      <c r="M58" s="18">
        <f t="shared" si="17"/>
        <v>71</v>
      </c>
      <c r="N58" s="14">
        <f t="shared" si="12"/>
        <v>0</v>
      </c>
      <c r="O58" s="20">
        <f t="shared" si="16"/>
        <v>39.93650793650794</v>
      </c>
      <c r="P58" s="14">
        <f t="shared" si="13"/>
        <v>58.73015873015874</v>
      </c>
      <c r="Q58" s="18">
        <f t="shared" si="14"/>
        <v>0</v>
      </c>
      <c r="R58" s="18">
        <f t="shared" si="15"/>
        <v>0</v>
      </c>
    </row>
    <row r="59" spans="1:18" ht="12.75">
      <c r="A59" s="22">
        <v>32627</v>
      </c>
      <c r="B59" s="32">
        <v>1</v>
      </c>
      <c r="C59" s="33">
        <v>4</v>
      </c>
      <c r="D59" s="32"/>
      <c r="E59" s="32"/>
      <c r="F59" s="32">
        <v>2</v>
      </c>
      <c r="G59" s="33">
        <v>15</v>
      </c>
      <c r="H59" s="32"/>
      <c r="I59" s="32"/>
      <c r="J59" s="18">
        <f t="shared" si="10"/>
        <v>5</v>
      </c>
      <c r="K59" s="18">
        <f t="shared" si="11"/>
        <v>17</v>
      </c>
      <c r="L59" s="18">
        <f t="shared" si="17"/>
        <v>45</v>
      </c>
      <c r="M59" s="18">
        <f t="shared" si="17"/>
        <v>88</v>
      </c>
      <c r="N59" s="14">
        <f t="shared" si="12"/>
        <v>7.9153439153439145</v>
      </c>
      <c r="O59" s="20">
        <f t="shared" si="16"/>
        <v>47.85185185185185</v>
      </c>
      <c r="P59" s="14">
        <f t="shared" si="13"/>
        <v>70.37037037037037</v>
      </c>
      <c r="Q59" s="18">
        <f t="shared" si="14"/>
        <v>22</v>
      </c>
      <c r="R59" s="18">
        <f t="shared" si="15"/>
        <v>0</v>
      </c>
    </row>
    <row r="60" spans="1:18" ht="12.75">
      <c r="A60" s="22">
        <v>32628</v>
      </c>
      <c r="B60" s="32"/>
      <c r="C60" s="32"/>
      <c r="D60" s="32"/>
      <c r="E60" s="32"/>
      <c r="F60" s="32"/>
      <c r="G60" s="32"/>
      <c r="H60" s="32"/>
      <c r="I60" s="32"/>
      <c r="J60" s="18">
        <f t="shared" si="10"/>
        <v>0</v>
      </c>
      <c r="K60" s="18">
        <f t="shared" si="11"/>
        <v>0</v>
      </c>
      <c r="L60" s="18">
        <f t="shared" si="17"/>
        <v>45</v>
      </c>
      <c r="M60" s="18">
        <f t="shared" si="17"/>
        <v>88</v>
      </c>
      <c r="N60" s="14">
        <f t="shared" si="12"/>
        <v>0</v>
      </c>
      <c r="O60" s="20">
        <f t="shared" si="16"/>
        <v>47.85185185185185</v>
      </c>
      <c r="P60" s="14">
        <f t="shared" si="13"/>
        <v>70.37037037037037</v>
      </c>
      <c r="Q60" s="18">
        <f t="shared" si="14"/>
        <v>0</v>
      </c>
      <c r="R60" s="18">
        <f t="shared" si="15"/>
        <v>0</v>
      </c>
    </row>
    <row r="61" spans="1:18" ht="12.75">
      <c r="A61" s="22">
        <v>32629</v>
      </c>
      <c r="B61" s="33"/>
      <c r="C61" s="32"/>
      <c r="D61" s="32"/>
      <c r="E61" s="32"/>
      <c r="F61" s="32"/>
      <c r="G61" s="33"/>
      <c r="H61" s="32"/>
      <c r="I61" s="32"/>
      <c r="J61" s="18">
        <f t="shared" si="10"/>
        <v>0</v>
      </c>
      <c r="K61" s="18">
        <f t="shared" si="11"/>
        <v>0</v>
      </c>
      <c r="L61" s="18">
        <f t="shared" si="17"/>
        <v>45</v>
      </c>
      <c r="M61" s="18">
        <f t="shared" si="17"/>
        <v>88</v>
      </c>
      <c r="N61" s="14">
        <f t="shared" si="12"/>
        <v>0</v>
      </c>
      <c r="O61" s="20">
        <f t="shared" si="16"/>
        <v>47.85185185185185</v>
      </c>
      <c r="P61" s="14">
        <f t="shared" si="13"/>
        <v>70.37037037037037</v>
      </c>
      <c r="Q61" s="18">
        <f t="shared" si="14"/>
        <v>0</v>
      </c>
      <c r="R61" s="18">
        <f t="shared" si="15"/>
        <v>0</v>
      </c>
    </row>
    <row r="62" spans="1:18" ht="12.75">
      <c r="A62" s="22">
        <v>32630</v>
      </c>
      <c r="B62" s="32">
        <v>2</v>
      </c>
      <c r="C62" s="32">
        <v>4</v>
      </c>
      <c r="D62" s="32"/>
      <c r="E62" s="32">
        <v>2</v>
      </c>
      <c r="F62" s="32">
        <v>1</v>
      </c>
      <c r="G62" s="32">
        <v>7</v>
      </c>
      <c r="H62" s="32"/>
      <c r="I62" s="32"/>
      <c r="J62" s="18">
        <f t="shared" si="10"/>
        <v>4</v>
      </c>
      <c r="K62" s="18">
        <f t="shared" si="11"/>
        <v>8</v>
      </c>
      <c r="L62" s="18">
        <f t="shared" si="17"/>
        <v>49</v>
      </c>
      <c r="M62" s="18">
        <f t="shared" si="17"/>
        <v>96</v>
      </c>
      <c r="N62" s="14">
        <f t="shared" si="12"/>
        <v>4.317460317460317</v>
      </c>
      <c r="O62" s="20">
        <f t="shared" si="16"/>
        <v>52.169312169312164</v>
      </c>
      <c r="P62" s="14">
        <f t="shared" si="13"/>
        <v>76.71957671957672</v>
      </c>
      <c r="Q62" s="18">
        <f t="shared" si="14"/>
        <v>14</v>
      </c>
      <c r="R62" s="18">
        <f t="shared" si="15"/>
        <v>2</v>
      </c>
    </row>
    <row r="63" spans="1:18" ht="12.75">
      <c r="A63" s="22">
        <v>32631</v>
      </c>
      <c r="B63" s="32"/>
      <c r="C63" s="33"/>
      <c r="D63" s="32"/>
      <c r="E63" s="33"/>
      <c r="F63" s="33"/>
      <c r="G63" s="33"/>
      <c r="H63" s="32"/>
      <c r="I63" s="33"/>
      <c r="J63" s="18">
        <f t="shared" si="10"/>
        <v>0</v>
      </c>
      <c r="K63" s="18">
        <f t="shared" si="11"/>
        <v>0</v>
      </c>
      <c r="L63" s="18">
        <f t="shared" si="17"/>
        <v>49</v>
      </c>
      <c r="M63" s="18">
        <f t="shared" si="17"/>
        <v>96</v>
      </c>
      <c r="N63" s="14">
        <f t="shared" si="12"/>
        <v>0</v>
      </c>
      <c r="O63" s="20">
        <f t="shared" si="16"/>
        <v>52.169312169312164</v>
      </c>
      <c r="P63" s="14">
        <f t="shared" si="13"/>
        <v>76.71957671957672</v>
      </c>
      <c r="Q63" s="18">
        <f t="shared" si="14"/>
        <v>0</v>
      </c>
      <c r="R63" s="18">
        <f t="shared" si="15"/>
        <v>0</v>
      </c>
    </row>
    <row r="64" spans="1:18" ht="12.75">
      <c r="A64" s="22">
        <v>32632</v>
      </c>
      <c r="B64" s="32"/>
      <c r="C64" s="33"/>
      <c r="D64" s="32"/>
      <c r="E64" s="32"/>
      <c r="F64" s="33"/>
      <c r="G64" s="33"/>
      <c r="H64" s="32"/>
      <c r="I64" s="33"/>
      <c r="J64" s="18">
        <f t="shared" si="10"/>
        <v>0</v>
      </c>
      <c r="K64" s="18">
        <f t="shared" si="11"/>
        <v>0</v>
      </c>
      <c r="L64" s="18">
        <f t="shared" si="17"/>
        <v>49</v>
      </c>
      <c r="M64" s="18">
        <f t="shared" si="17"/>
        <v>96</v>
      </c>
      <c r="N64" s="14">
        <f t="shared" si="12"/>
        <v>0</v>
      </c>
      <c r="O64" s="20">
        <f t="shared" si="16"/>
        <v>52.169312169312164</v>
      </c>
      <c r="P64" s="14">
        <f t="shared" si="13"/>
        <v>76.71957671957672</v>
      </c>
      <c r="Q64" s="18">
        <f t="shared" si="14"/>
        <v>0</v>
      </c>
      <c r="R64" s="18">
        <f t="shared" si="15"/>
        <v>0</v>
      </c>
    </row>
    <row r="65" spans="1:18" ht="12.75">
      <c r="A65" s="22">
        <v>32633</v>
      </c>
      <c r="B65" s="32">
        <v>1</v>
      </c>
      <c r="C65" s="32">
        <v>2</v>
      </c>
      <c r="D65" s="32"/>
      <c r="E65" s="32">
        <v>1</v>
      </c>
      <c r="F65" s="32"/>
      <c r="G65" s="32">
        <v>6</v>
      </c>
      <c r="H65" s="32"/>
      <c r="I65" s="32"/>
      <c r="J65" s="18">
        <f t="shared" si="10"/>
        <v>2</v>
      </c>
      <c r="K65" s="18">
        <f t="shared" si="11"/>
        <v>6</v>
      </c>
      <c r="L65" s="18">
        <f aca="true" t="shared" si="18" ref="L65:M84">L64+J65</f>
        <v>51</v>
      </c>
      <c r="M65" s="18">
        <f t="shared" si="18"/>
        <v>102</v>
      </c>
      <c r="N65" s="14">
        <f t="shared" si="12"/>
        <v>2.878306878306878</v>
      </c>
      <c r="O65" s="20">
        <f t="shared" si="16"/>
        <v>55.047619047619044</v>
      </c>
      <c r="P65" s="14">
        <f t="shared" si="13"/>
        <v>80.95238095238096</v>
      </c>
      <c r="Q65" s="18">
        <f t="shared" si="14"/>
        <v>9</v>
      </c>
      <c r="R65" s="18">
        <f t="shared" si="15"/>
        <v>1</v>
      </c>
    </row>
    <row r="66" spans="1:18" ht="12.75">
      <c r="A66" s="22">
        <v>32634</v>
      </c>
      <c r="B66" s="32"/>
      <c r="C66" s="33">
        <v>2</v>
      </c>
      <c r="D66" s="32"/>
      <c r="E66" s="34"/>
      <c r="F66" s="33"/>
      <c r="G66" s="33">
        <v>4</v>
      </c>
      <c r="H66" s="32"/>
      <c r="I66" s="32"/>
      <c r="J66" s="18">
        <f t="shared" si="10"/>
        <v>2</v>
      </c>
      <c r="K66" s="18">
        <f t="shared" si="11"/>
        <v>4</v>
      </c>
      <c r="L66" s="18">
        <f t="shared" si="18"/>
        <v>53</v>
      </c>
      <c r="M66" s="18">
        <f t="shared" si="18"/>
        <v>106</v>
      </c>
      <c r="N66" s="14">
        <f t="shared" si="12"/>
        <v>2.1587301587301586</v>
      </c>
      <c r="O66" s="20">
        <f t="shared" si="16"/>
        <v>57.2063492063492</v>
      </c>
      <c r="P66" s="14">
        <f t="shared" si="13"/>
        <v>84.12698412698414</v>
      </c>
      <c r="Q66" s="18">
        <f t="shared" si="14"/>
        <v>6</v>
      </c>
      <c r="R66" s="18">
        <f t="shared" si="15"/>
        <v>0</v>
      </c>
    </row>
    <row r="67" spans="1:19" ht="12.75">
      <c r="A67" s="22">
        <v>32635</v>
      </c>
      <c r="B67" s="32"/>
      <c r="C67" s="32"/>
      <c r="D67" s="32"/>
      <c r="E67" s="32"/>
      <c r="F67" s="32"/>
      <c r="G67" s="32"/>
      <c r="H67" s="32"/>
      <c r="I67" s="32"/>
      <c r="J67" s="18">
        <f t="shared" si="10"/>
        <v>0</v>
      </c>
      <c r="K67" s="18">
        <f t="shared" si="11"/>
        <v>0</v>
      </c>
      <c r="L67" s="18">
        <f t="shared" si="18"/>
        <v>53</v>
      </c>
      <c r="M67" s="18">
        <f t="shared" si="18"/>
        <v>106</v>
      </c>
      <c r="N67" s="14">
        <f t="shared" si="12"/>
        <v>0</v>
      </c>
      <c r="O67" s="20">
        <f t="shared" si="16"/>
        <v>57.2063492063492</v>
      </c>
      <c r="P67" s="14">
        <f t="shared" si="13"/>
        <v>84.12698412698414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22">
        <v>32636</v>
      </c>
      <c r="B68" s="32"/>
      <c r="C68" s="32">
        <v>9</v>
      </c>
      <c r="D68" s="33"/>
      <c r="E68" s="33">
        <v>1</v>
      </c>
      <c r="F68" s="32"/>
      <c r="G68" s="33">
        <v>6</v>
      </c>
      <c r="H68" s="32"/>
      <c r="I68" s="33"/>
      <c r="J68" s="18">
        <f aca="true" t="shared" si="19" ref="J68:J94">+B68+C68-D68-E68</f>
        <v>8</v>
      </c>
      <c r="K68" s="18">
        <f aca="true" t="shared" si="20" ref="K68:K94">+F68+G68-H68-I68</f>
        <v>6</v>
      </c>
      <c r="L68" s="18">
        <f t="shared" si="18"/>
        <v>61</v>
      </c>
      <c r="M68" s="18">
        <f t="shared" si="18"/>
        <v>112</v>
      </c>
      <c r="N68" s="14">
        <f aca="true" t="shared" si="21" ref="N68:N94">(+J68+K68)*($J$96/($J$96+$K$96))</f>
        <v>5.037037037037036</v>
      </c>
      <c r="O68" s="20">
        <f t="shared" si="16"/>
        <v>62.24338624338624</v>
      </c>
      <c r="P68" s="14">
        <f aca="true" t="shared" si="22" ref="P68:P94">O68*100/$N$96</f>
        <v>91.53439153439155</v>
      </c>
      <c r="Q68" s="18">
        <f aca="true" t="shared" si="23" ref="Q68:Q94">+B68+C68+F68+G68</f>
        <v>15</v>
      </c>
      <c r="R68" s="18">
        <f aca="true" t="shared" si="24" ref="R68:R94">D68+E68+H68+I68</f>
        <v>1</v>
      </c>
    </row>
    <row r="69" spans="1:18" ht="12.75">
      <c r="A69" s="22">
        <v>32637</v>
      </c>
      <c r="B69" s="32"/>
      <c r="C69" s="32"/>
      <c r="D69" s="32"/>
      <c r="E69" s="32"/>
      <c r="F69" s="32"/>
      <c r="G69" s="32"/>
      <c r="H69" s="32"/>
      <c r="I69" s="32"/>
      <c r="J69" s="18">
        <f t="shared" si="19"/>
        <v>0</v>
      </c>
      <c r="K69" s="18">
        <f t="shared" si="20"/>
        <v>0</v>
      </c>
      <c r="L69" s="18">
        <f t="shared" si="18"/>
        <v>61</v>
      </c>
      <c r="M69" s="18">
        <f t="shared" si="18"/>
        <v>112</v>
      </c>
      <c r="N69" s="14">
        <f t="shared" si="21"/>
        <v>0</v>
      </c>
      <c r="O69" s="20">
        <f aca="true" t="shared" si="25" ref="O69:O94">O68+N69</f>
        <v>62.24338624338624</v>
      </c>
      <c r="P69" s="14">
        <f t="shared" si="22"/>
        <v>91.53439153439155</v>
      </c>
      <c r="Q69" s="18">
        <f t="shared" si="23"/>
        <v>0</v>
      </c>
      <c r="R69" s="18">
        <f t="shared" si="24"/>
        <v>0</v>
      </c>
    </row>
    <row r="70" spans="1:18" ht="12.75">
      <c r="A70" s="22">
        <v>32638</v>
      </c>
      <c r="B70" s="32"/>
      <c r="C70" s="33"/>
      <c r="D70" s="32"/>
      <c r="E70" s="32"/>
      <c r="F70" s="32"/>
      <c r="G70" s="32"/>
      <c r="H70" s="32"/>
      <c r="I70" s="32"/>
      <c r="J70" s="18">
        <f t="shared" si="19"/>
        <v>0</v>
      </c>
      <c r="K70" s="18">
        <f t="shared" si="20"/>
        <v>0</v>
      </c>
      <c r="L70" s="18">
        <f t="shared" si="18"/>
        <v>61</v>
      </c>
      <c r="M70" s="18">
        <f t="shared" si="18"/>
        <v>112</v>
      </c>
      <c r="N70" s="14">
        <f t="shared" si="21"/>
        <v>0</v>
      </c>
      <c r="O70" s="20">
        <f t="shared" si="25"/>
        <v>62.24338624338624</v>
      </c>
      <c r="P70" s="14">
        <f t="shared" si="22"/>
        <v>91.53439153439155</v>
      </c>
      <c r="Q70" s="18">
        <f t="shared" si="23"/>
        <v>0</v>
      </c>
      <c r="R70" s="18">
        <f t="shared" si="24"/>
        <v>0</v>
      </c>
    </row>
    <row r="71" spans="1:18" ht="12.75">
      <c r="A71" s="22">
        <v>32639</v>
      </c>
      <c r="B71" s="32"/>
      <c r="C71" s="33"/>
      <c r="D71" s="33"/>
      <c r="E71" s="32"/>
      <c r="F71" s="32"/>
      <c r="G71" s="33"/>
      <c r="H71" s="32"/>
      <c r="I71" s="32"/>
      <c r="J71" s="18">
        <f t="shared" si="19"/>
        <v>0</v>
      </c>
      <c r="K71" s="18">
        <f t="shared" si="20"/>
        <v>0</v>
      </c>
      <c r="L71" s="18">
        <f t="shared" si="18"/>
        <v>61</v>
      </c>
      <c r="M71" s="18">
        <f t="shared" si="18"/>
        <v>112</v>
      </c>
      <c r="N71" s="14">
        <f t="shared" si="21"/>
        <v>0</v>
      </c>
      <c r="O71" s="20">
        <f t="shared" si="25"/>
        <v>62.24338624338624</v>
      </c>
      <c r="P71" s="14">
        <f t="shared" si="22"/>
        <v>91.53439153439155</v>
      </c>
      <c r="Q71" s="18">
        <f t="shared" si="23"/>
        <v>0</v>
      </c>
      <c r="R71" s="18">
        <f t="shared" si="24"/>
        <v>0</v>
      </c>
    </row>
    <row r="72" spans="1:18" ht="12.75">
      <c r="A72" s="22">
        <v>32640</v>
      </c>
      <c r="B72" s="32"/>
      <c r="C72" s="32"/>
      <c r="D72" s="32"/>
      <c r="E72" s="32"/>
      <c r="F72" s="32"/>
      <c r="G72" s="32"/>
      <c r="H72" s="32"/>
      <c r="I72" s="32"/>
      <c r="J72" s="18">
        <f t="shared" si="19"/>
        <v>0</v>
      </c>
      <c r="K72" s="18">
        <f t="shared" si="20"/>
        <v>0</v>
      </c>
      <c r="L72" s="18">
        <f t="shared" si="18"/>
        <v>61</v>
      </c>
      <c r="M72" s="18">
        <f t="shared" si="18"/>
        <v>112</v>
      </c>
      <c r="N72" s="14">
        <f t="shared" si="21"/>
        <v>0</v>
      </c>
      <c r="O72" s="20">
        <f t="shared" si="25"/>
        <v>62.24338624338624</v>
      </c>
      <c r="P72" s="14">
        <f t="shared" si="22"/>
        <v>91.53439153439155</v>
      </c>
      <c r="Q72" s="18">
        <f t="shared" si="23"/>
        <v>0</v>
      </c>
      <c r="R72" s="18">
        <f t="shared" si="24"/>
        <v>0</v>
      </c>
    </row>
    <row r="73" spans="1:18" ht="12.75">
      <c r="A73" s="22">
        <v>32641</v>
      </c>
      <c r="B73" s="32">
        <v>1</v>
      </c>
      <c r="C73" s="33">
        <v>2</v>
      </c>
      <c r="D73" s="34"/>
      <c r="E73" s="32"/>
      <c r="F73" s="32">
        <v>2</v>
      </c>
      <c r="G73" s="33">
        <v>3</v>
      </c>
      <c r="H73" s="32"/>
      <c r="I73" s="32"/>
      <c r="J73" s="18">
        <f t="shared" si="19"/>
        <v>3</v>
      </c>
      <c r="K73" s="18">
        <f t="shared" si="20"/>
        <v>5</v>
      </c>
      <c r="L73" s="18">
        <f t="shared" si="18"/>
        <v>64</v>
      </c>
      <c r="M73" s="18">
        <f t="shared" si="18"/>
        <v>117</v>
      </c>
      <c r="N73" s="14">
        <f t="shared" si="21"/>
        <v>2.878306878306878</v>
      </c>
      <c r="O73" s="20">
        <f t="shared" si="25"/>
        <v>65.12169312169311</v>
      </c>
      <c r="P73" s="14">
        <f t="shared" si="22"/>
        <v>95.76719576719577</v>
      </c>
      <c r="Q73" s="18">
        <f t="shared" si="23"/>
        <v>8</v>
      </c>
      <c r="R73" s="18">
        <f t="shared" si="24"/>
        <v>0</v>
      </c>
    </row>
    <row r="74" spans="1:18" ht="12.75">
      <c r="A74" s="22">
        <v>32642</v>
      </c>
      <c r="B74" s="32"/>
      <c r="C74" s="32"/>
      <c r="D74" s="32"/>
      <c r="E74" s="32"/>
      <c r="F74" s="32"/>
      <c r="G74" s="32"/>
      <c r="H74" s="32"/>
      <c r="I74" s="32"/>
      <c r="J74" s="18">
        <f t="shared" si="19"/>
        <v>0</v>
      </c>
      <c r="K74" s="18">
        <f t="shared" si="20"/>
        <v>0</v>
      </c>
      <c r="L74" s="18">
        <f t="shared" si="18"/>
        <v>64</v>
      </c>
      <c r="M74" s="18">
        <f t="shared" si="18"/>
        <v>117</v>
      </c>
      <c r="N74" s="14">
        <f t="shared" si="21"/>
        <v>0</v>
      </c>
      <c r="O74" s="20">
        <f t="shared" si="25"/>
        <v>65.12169312169311</v>
      </c>
      <c r="P74" s="14">
        <f t="shared" si="22"/>
        <v>95.76719576719577</v>
      </c>
      <c r="Q74" s="18">
        <f t="shared" si="23"/>
        <v>0</v>
      </c>
      <c r="R74" s="18">
        <f t="shared" si="24"/>
        <v>0</v>
      </c>
    </row>
    <row r="75" spans="1:18" ht="12.75">
      <c r="A75" s="22">
        <v>32643</v>
      </c>
      <c r="B75" s="32"/>
      <c r="C75" s="33"/>
      <c r="D75" s="34"/>
      <c r="E75" s="33"/>
      <c r="F75" s="33"/>
      <c r="G75" s="33"/>
      <c r="H75" s="33"/>
      <c r="I75" s="32"/>
      <c r="J75" s="18">
        <f t="shared" si="19"/>
        <v>0</v>
      </c>
      <c r="K75" s="18">
        <f t="shared" si="20"/>
        <v>0</v>
      </c>
      <c r="L75" s="18">
        <f t="shared" si="18"/>
        <v>64</v>
      </c>
      <c r="M75" s="18">
        <f t="shared" si="18"/>
        <v>117</v>
      </c>
      <c r="N75" s="14">
        <f t="shared" si="21"/>
        <v>0</v>
      </c>
      <c r="O75" s="20">
        <f t="shared" si="25"/>
        <v>65.12169312169311</v>
      </c>
      <c r="P75" s="14">
        <f t="shared" si="22"/>
        <v>95.76719576719577</v>
      </c>
      <c r="Q75" s="18">
        <f t="shared" si="23"/>
        <v>0</v>
      </c>
      <c r="R75" s="18">
        <f t="shared" si="24"/>
        <v>0</v>
      </c>
    </row>
    <row r="76" spans="1:18" ht="12.75">
      <c r="A76" s="22">
        <v>32644</v>
      </c>
      <c r="B76" s="32"/>
      <c r="C76" s="32">
        <v>4</v>
      </c>
      <c r="D76" s="32"/>
      <c r="E76" s="32"/>
      <c r="F76" s="32"/>
      <c r="G76" s="32">
        <v>3</v>
      </c>
      <c r="H76" s="32">
        <v>1</v>
      </c>
      <c r="I76" s="32"/>
      <c r="J76" s="18">
        <f t="shared" si="19"/>
        <v>4</v>
      </c>
      <c r="K76" s="18">
        <f t="shared" si="20"/>
        <v>2</v>
      </c>
      <c r="L76" s="18">
        <f t="shared" si="18"/>
        <v>68</v>
      </c>
      <c r="M76" s="18">
        <f t="shared" si="18"/>
        <v>119</v>
      </c>
      <c r="N76" s="14">
        <f t="shared" si="21"/>
        <v>2.1587301587301586</v>
      </c>
      <c r="O76" s="20">
        <f t="shared" si="25"/>
        <v>67.28042328042328</v>
      </c>
      <c r="P76" s="14">
        <f t="shared" si="22"/>
        <v>98.94179894179895</v>
      </c>
      <c r="Q76" s="18">
        <f t="shared" si="23"/>
        <v>7</v>
      </c>
      <c r="R76" s="18">
        <f t="shared" si="24"/>
        <v>1</v>
      </c>
    </row>
    <row r="77" spans="1:18" ht="12.75">
      <c r="A77" s="22">
        <v>32645</v>
      </c>
      <c r="B77" s="32"/>
      <c r="C77" s="33"/>
      <c r="D77" s="32"/>
      <c r="E77" s="32"/>
      <c r="F77" s="32"/>
      <c r="G77" s="33"/>
      <c r="H77" s="33"/>
      <c r="I77" s="33"/>
      <c r="J77" s="18">
        <f t="shared" si="19"/>
        <v>0</v>
      </c>
      <c r="K77" s="18">
        <f t="shared" si="20"/>
        <v>0</v>
      </c>
      <c r="L77" s="18">
        <f t="shared" si="18"/>
        <v>68</v>
      </c>
      <c r="M77" s="18">
        <f t="shared" si="18"/>
        <v>119</v>
      </c>
      <c r="N77" s="14">
        <f t="shared" si="21"/>
        <v>0</v>
      </c>
      <c r="O77" s="20">
        <f t="shared" si="25"/>
        <v>67.28042328042328</v>
      </c>
      <c r="P77" s="14">
        <f t="shared" si="22"/>
        <v>98.94179894179895</v>
      </c>
      <c r="Q77" s="18">
        <f t="shared" si="23"/>
        <v>0</v>
      </c>
      <c r="R77" s="18">
        <f t="shared" si="24"/>
        <v>0</v>
      </c>
    </row>
    <row r="78" spans="1:18" ht="12.75">
      <c r="A78" s="22">
        <v>32646</v>
      </c>
      <c r="B78" s="32"/>
      <c r="C78" s="32">
        <v>1</v>
      </c>
      <c r="D78" s="32"/>
      <c r="E78" s="32">
        <v>1</v>
      </c>
      <c r="F78" s="32"/>
      <c r="G78" s="32"/>
      <c r="H78" s="32">
        <v>1</v>
      </c>
      <c r="I78" s="32"/>
      <c r="J78" s="18">
        <f t="shared" si="19"/>
        <v>0</v>
      </c>
      <c r="K78" s="18">
        <f t="shared" si="20"/>
        <v>-1</v>
      </c>
      <c r="L78" s="18">
        <f t="shared" si="18"/>
        <v>68</v>
      </c>
      <c r="M78" s="18">
        <f t="shared" si="18"/>
        <v>118</v>
      </c>
      <c r="N78" s="14">
        <f t="shared" si="21"/>
        <v>-0.35978835978835977</v>
      </c>
      <c r="O78" s="20">
        <f t="shared" si="25"/>
        <v>66.92063492063492</v>
      </c>
      <c r="P78" s="14">
        <f t="shared" si="22"/>
        <v>98.41269841269843</v>
      </c>
      <c r="Q78" s="18">
        <f t="shared" si="23"/>
        <v>1</v>
      </c>
      <c r="R78" s="18">
        <f t="shared" si="24"/>
        <v>2</v>
      </c>
    </row>
    <row r="79" spans="1:18" ht="12.75">
      <c r="A79" s="22">
        <v>32647</v>
      </c>
      <c r="B79" s="32"/>
      <c r="C79" s="33"/>
      <c r="D79" s="32"/>
      <c r="E79" s="32"/>
      <c r="F79" s="32"/>
      <c r="G79" s="32"/>
      <c r="H79" s="32"/>
      <c r="I79" s="32"/>
      <c r="J79" s="18">
        <f t="shared" si="19"/>
        <v>0</v>
      </c>
      <c r="K79" s="18">
        <f t="shared" si="20"/>
        <v>0</v>
      </c>
      <c r="L79" s="18">
        <f t="shared" si="18"/>
        <v>68</v>
      </c>
      <c r="M79" s="18">
        <f t="shared" si="18"/>
        <v>118</v>
      </c>
      <c r="N79" s="14">
        <f t="shared" si="21"/>
        <v>0</v>
      </c>
      <c r="O79" s="20">
        <f t="shared" si="25"/>
        <v>66.92063492063492</v>
      </c>
      <c r="P79" s="14">
        <f t="shared" si="22"/>
        <v>98.41269841269843</v>
      </c>
      <c r="Q79" s="18">
        <f t="shared" si="23"/>
        <v>0</v>
      </c>
      <c r="R79" s="18">
        <f t="shared" si="24"/>
        <v>0</v>
      </c>
    </row>
    <row r="80" spans="1:18" ht="12.75">
      <c r="A80" s="22">
        <v>32648</v>
      </c>
      <c r="B80" s="33"/>
      <c r="C80" s="33"/>
      <c r="D80" s="32"/>
      <c r="E80" s="32"/>
      <c r="F80" s="32"/>
      <c r="G80" s="33"/>
      <c r="H80" s="32"/>
      <c r="I80" s="32"/>
      <c r="J80" s="18">
        <f t="shared" si="19"/>
        <v>0</v>
      </c>
      <c r="K80" s="18">
        <f t="shared" si="20"/>
        <v>0</v>
      </c>
      <c r="L80" s="18">
        <f t="shared" si="18"/>
        <v>68</v>
      </c>
      <c r="M80" s="18">
        <f t="shared" si="18"/>
        <v>118</v>
      </c>
      <c r="N80" s="14">
        <f t="shared" si="21"/>
        <v>0</v>
      </c>
      <c r="O80" s="20">
        <f t="shared" si="25"/>
        <v>66.92063492063492</v>
      </c>
      <c r="P80" s="14">
        <f t="shared" si="22"/>
        <v>98.41269841269843</v>
      </c>
      <c r="Q80" s="18">
        <f t="shared" si="23"/>
        <v>0</v>
      </c>
      <c r="R80" s="18">
        <f t="shared" si="24"/>
        <v>0</v>
      </c>
    </row>
    <row r="81" spans="1:19" ht="12.75">
      <c r="A81" s="22">
        <v>32649</v>
      </c>
      <c r="B81" s="32"/>
      <c r="C81" s="32"/>
      <c r="D81" s="32"/>
      <c r="E81" s="32"/>
      <c r="F81" s="32"/>
      <c r="G81" s="32"/>
      <c r="H81" s="32"/>
      <c r="I81" s="32"/>
      <c r="J81" s="18">
        <f t="shared" si="19"/>
        <v>0</v>
      </c>
      <c r="K81" s="18">
        <f t="shared" si="20"/>
        <v>0</v>
      </c>
      <c r="L81" s="18">
        <f t="shared" si="18"/>
        <v>68</v>
      </c>
      <c r="M81" s="18">
        <f t="shared" si="18"/>
        <v>118</v>
      </c>
      <c r="N81" s="14">
        <f t="shared" si="21"/>
        <v>0</v>
      </c>
      <c r="O81" s="20">
        <f t="shared" si="25"/>
        <v>66.92063492063492</v>
      </c>
      <c r="P81" s="14">
        <f t="shared" si="22"/>
        <v>98.41269841269843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22">
        <v>32650</v>
      </c>
      <c r="B82" s="32"/>
      <c r="C82" s="33"/>
      <c r="D82" s="32"/>
      <c r="E82" s="32"/>
      <c r="F82" s="32"/>
      <c r="G82" s="32">
        <v>2</v>
      </c>
      <c r="H82" s="32"/>
      <c r="I82" s="32">
        <v>1</v>
      </c>
      <c r="J82" s="18">
        <f t="shared" si="19"/>
        <v>0</v>
      </c>
      <c r="K82" s="18">
        <f t="shared" si="20"/>
        <v>1</v>
      </c>
      <c r="L82" s="18">
        <f t="shared" si="18"/>
        <v>68</v>
      </c>
      <c r="M82" s="18">
        <f t="shared" si="18"/>
        <v>119</v>
      </c>
      <c r="N82" s="14">
        <f t="shared" si="21"/>
        <v>0.35978835978835977</v>
      </c>
      <c r="O82" s="20">
        <f t="shared" si="25"/>
        <v>67.28042328042328</v>
      </c>
      <c r="P82" s="14">
        <f t="shared" si="22"/>
        <v>98.94179894179895</v>
      </c>
      <c r="Q82" s="18">
        <f t="shared" si="23"/>
        <v>2</v>
      </c>
      <c r="R82" s="18">
        <f t="shared" si="24"/>
        <v>1</v>
      </c>
    </row>
    <row r="83" spans="1:18" ht="12.75">
      <c r="A83" s="22">
        <v>32651</v>
      </c>
      <c r="B83" s="32"/>
      <c r="C83" s="32"/>
      <c r="D83" s="32"/>
      <c r="E83" s="32"/>
      <c r="F83" s="32"/>
      <c r="G83" s="32"/>
      <c r="H83" s="32"/>
      <c r="I83" s="32"/>
      <c r="J83" s="18">
        <f t="shared" si="19"/>
        <v>0</v>
      </c>
      <c r="K83" s="18">
        <f t="shared" si="20"/>
        <v>0</v>
      </c>
      <c r="L83" s="18">
        <f t="shared" si="18"/>
        <v>68</v>
      </c>
      <c r="M83" s="18">
        <f t="shared" si="18"/>
        <v>119</v>
      </c>
      <c r="N83" s="14">
        <f t="shared" si="21"/>
        <v>0</v>
      </c>
      <c r="O83" s="20">
        <f t="shared" si="25"/>
        <v>67.28042328042328</v>
      </c>
      <c r="P83" s="14">
        <f t="shared" si="22"/>
        <v>98.94179894179895</v>
      </c>
      <c r="Q83" s="18">
        <f t="shared" si="23"/>
        <v>0</v>
      </c>
      <c r="R83" s="18">
        <f t="shared" si="24"/>
        <v>0</v>
      </c>
    </row>
    <row r="84" spans="1:18" ht="12.75">
      <c r="A84" s="22">
        <v>32652</v>
      </c>
      <c r="B84" s="32"/>
      <c r="C84" s="32"/>
      <c r="D84" s="32"/>
      <c r="E84" s="33"/>
      <c r="F84" s="32"/>
      <c r="G84" s="32">
        <v>1</v>
      </c>
      <c r="H84" s="32"/>
      <c r="I84" s="32"/>
      <c r="J84" s="18">
        <f t="shared" si="19"/>
        <v>0</v>
      </c>
      <c r="K84" s="18">
        <f t="shared" si="20"/>
        <v>1</v>
      </c>
      <c r="L84" s="18">
        <f t="shared" si="18"/>
        <v>68</v>
      </c>
      <c r="M84" s="18">
        <f t="shared" si="18"/>
        <v>120</v>
      </c>
      <c r="N84" s="14">
        <f t="shared" si="21"/>
        <v>0.35978835978835977</v>
      </c>
      <c r="O84" s="20">
        <f t="shared" si="25"/>
        <v>67.64021164021163</v>
      </c>
      <c r="P84" s="14">
        <f t="shared" si="22"/>
        <v>99.47089947089947</v>
      </c>
      <c r="Q84" s="18">
        <f t="shared" si="23"/>
        <v>1</v>
      </c>
      <c r="R84" s="18">
        <f t="shared" si="24"/>
        <v>0</v>
      </c>
    </row>
    <row r="85" spans="1:18" ht="12.75">
      <c r="A85" s="22">
        <v>32653</v>
      </c>
      <c r="B85" s="32"/>
      <c r="C85" s="32"/>
      <c r="D85" s="32"/>
      <c r="E85" s="32"/>
      <c r="F85" s="32"/>
      <c r="G85" s="32"/>
      <c r="H85" s="32"/>
      <c r="I85" s="32"/>
      <c r="J85" s="18">
        <f t="shared" si="19"/>
        <v>0</v>
      </c>
      <c r="K85" s="18">
        <f t="shared" si="20"/>
        <v>0</v>
      </c>
      <c r="L85" s="18">
        <f aca="true" t="shared" si="26" ref="L85:M94">L84+J85</f>
        <v>68</v>
      </c>
      <c r="M85" s="18">
        <f t="shared" si="26"/>
        <v>120</v>
      </c>
      <c r="N85" s="14">
        <f t="shared" si="21"/>
        <v>0</v>
      </c>
      <c r="O85" s="20">
        <f t="shared" si="25"/>
        <v>67.64021164021163</v>
      </c>
      <c r="P85" s="14">
        <f t="shared" si="22"/>
        <v>99.47089947089947</v>
      </c>
      <c r="Q85" s="18">
        <f t="shared" si="23"/>
        <v>0</v>
      </c>
      <c r="R85" s="18">
        <f t="shared" si="24"/>
        <v>0</v>
      </c>
    </row>
    <row r="86" spans="1:18" ht="12.75">
      <c r="A86" s="22">
        <v>32654</v>
      </c>
      <c r="B86" s="32"/>
      <c r="C86" s="32"/>
      <c r="D86" s="32"/>
      <c r="E86" s="32"/>
      <c r="F86" s="32"/>
      <c r="G86" s="32"/>
      <c r="H86" s="32"/>
      <c r="I86" s="32"/>
      <c r="J86" s="18">
        <f t="shared" si="19"/>
        <v>0</v>
      </c>
      <c r="K86" s="18">
        <f t="shared" si="20"/>
        <v>0</v>
      </c>
      <c r="L86" s="18">
        <f t="shared" si="26"/>
        <v>68</v>
      </c>
      <c r="M86" s="18">
        <f t="shared" si="26"/>
        <v>120</v>
      </c>
      <c r="N86" s="14">
        <f t="shared" si="21"/>
        <v>0</v>
      </c>
      <c r="O86" s="20">
        <f t="shared" si="25"/>
        <v>67.64021164021163</v>
      </c>
      <c r="P86" s="14">
        <f t="shared" si="22"/>
        <v>99.47089947089947</v>
      </c>
      <c r="Q86" s="18">
        <f t="shared" si="23"/>
        <v>0</v>
      </c>
      <c r="R86" s="18">
        <f t="shared" si="24"/>
        <v>0</v>
      </c>
    </row>
    <row r="87" spans="1:18" ht="12.75">
      <c r="A87" s="22">
        <v>32655</v>
      </c>
      <c r="B87" s="32"/>
      <c r="C87" s="33"/>
      <c r="D87" s="32"/>
      <c r="E87" s="33"/>
      <c r="F87" s="32"/>
      <c r="G87" s="32"/>
      <c r="H87" s="32"/>
      <c r="I87" s="32"/>
      <c r="J87" s="18">
        <f t="shared" si="19"/>
        <v>0</v>
      </c>
      <c r="K87" s="18">
        <f t="shared" si="20"/>
        <v>0</v>
      </c>
      <c r="L87" s="18">
        <f t="shared" si="26"/>
        <v>68</v>
      </c>
      <c r="M87" s="18">
        <f t="shared" si="26"/>
        <v>120</v>
      </c>
      <c r="N87" s="14">
        <f t="shared" si="21"/>
        <v>0</v>
      </c>
      <c r="O87" s="20">
        <f t="shared" si="25"/>
        <v>67.64021164021163</v>
      </c>
      <c r="P87" s="14">
        <f t="shared" si="22"/>
        <v>99.47089947089947</v>
      </c>
      <c r="Q87" s="18">
        <f t="shared" si="23"/>
        <v>0</v>
      </c>
      <c r="R87" s="18">
        <f t="shared" si="24"/>
        <v>0</v>
      </c>
    </row>
    <row r="88" spans="1:18" ht="12.75">
      <c r="A88" s="22">
        <v>32656</v>
      </c>
      <c r="B88" s="32"/>
      <c r="C88" s="32"/>
      <c r="D88" s="32"/>
      <c r="E88" s="32"/>
      <c r="F88" s="32"/>
      <c r="G88" s="32"/>
      <c r="H88" s="32"/>
      <c r="I88" s="32"/>
      <c r="J88" s="18">
        <f t="shared" si="19"/>
        <v>0</v>
      </c>
      <c r="K88" s="18">
        <f t="shared" si="20"/>
        <v>0</v>
      </c>
      <c r="L88" s="18">
        <f t="shared" si="26"/>
        <v>68</v>
      </c>
      <c r="M88" s="18">
        <f t="shared" si="26"/>
        <v>120</v>
      </c>
      <c r="N88" s="14">
        <f t="shared" si="21"/>
        <v>0</v>
      </c>
      <c r="O88" s="20">
        <f t="shared" si="25"/>
        <v>67.64021164021163</v>
      </c>
      <c r="P88" s="14">
        <f t="shared" si="22"/>
        <v>99.47089947089947</v>
      </c>
      <c r="Q88" s="18">
        <f t="shared" si="23"/>
        <v>0</v>
      </c>
      <c r="R88" s="18">
        <f t="shared" si="24"/>
        <v>0</v>
      </c>
    </row>
    <row r="89" spans="1:18" ht="12.75">
      <c r="A89" s="22">
        <v>32657</v>
      </c>
      <c r="B89" s="32"/>
      <c r="C89" s="32"/>
      <c r="D89" s="32"/>
      <c r="E89" s="32"/>
      <c r="F89" s="32"/>
      <c r="G89" s="32">
        <v>1</v>
      </c>
      <c r="H89" s="32"/>
      <c r="I89" s="32"/>
      <c r="J89" s="18">
        <f t="shared" si="19"/>
        <v>0</v>
      </c>
      <c r="K89" s="18">
        <f t="shared" si="20"/>
        <v>1</v>
      </c>
      <c r="L89" s="18">
        <f t="shared" si="26"/>
        <v>68</v>
      </c>
      <c r="M89" s="18">
        <f t="shared" si="26"/>
        <v>121</v>
      </c>
      <c r="N89" s="14">
        <f t="shared" si="21"/>
        <v>0.35978835978835977</v>
      </c>
      <c r="O89" s="20">
        <f t="shared" si="25"/>
        <v>67.99999999999999</v>
      </c>
      <c r="P89" s="14">
        <f t="shared" si="22"/>
        <v>100</v>
      </c>
      <c r="Q89" s="18">
        <f t="shared" si="23"/>
        <v>1</v>
      </c>
      <c r="R89" s="18">
        <f t="shared" si="24"/>
        <v>0</v>
      </c>
    </row>
    <row r="90" spans="1:18" ht="12.75">
      <c r="A90" s="22">
        <v>32658</v>
      </c>
      <c r="B90" s="32"/>
      <c r="C90" s="32"/>
      <c r="D90" s="32"/>
      <c r="E90" s="32"/>
      <c r="F90" s="32"/>
      <c r="G90" s="32"/>
      <c r="H90" s="32"/>
      <c r="I90" s="32"/>
      <c r="J90" s="18">
        <f t="shared" si="19"/>
        <v>0</v>
      </c>
      <c r="K90" s="18">
        <f t="shared" si="20"/>
        <v>0</v>
      </c>
      <c r="L90" s="18">
        <f t="shared" si="26"/>
        <v>68</v>
      </c>
      <c r="M90" s="18">
        <f t="shared" si="26"/>
        <v>121</v>
      </c>
      <c r="N90" s="14">
        <f t="shared" si="21"/>
        <v>0</v>
      </c>
      <c r="O90" s="20">
        <f t="shared" si="25"/>
        <v>67.99999999999999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22">
        <v>32659</v>
      </c>
      <c r="B91" s="32"/>
      <c r="C91" s="32"/>
      <c r="D91" s="32"/>
      <c r="E91" s="33"/>
      <c r="F91" s="32"/>
      <c r="G91" s="32"/>
      <c r="H91" s="32"/>
      <c r="I91" s="32"/>
      <c r="J91" s="18">
        <f t="shared" si="19"/>
        <v>0</v>
      </c>
      <c r="K91" s="18">
        <f t="shared" si="20"/>
        <v>0</v>
      </c>
      <c r="L91" s="18">
        <f t="shared" si="26"/>
        <v>68</v>
      </c>
      <c r="M91" s="18">
        <f t="shared" si="26"/>
        <v>121</v>
      </c>
      <c r="N91" s="14">
        <f t="shared" si="21"/>
        <v>0</v>
      </c>
      <c r="O91" s="20">
        <f t="shared" si="25"/>
        <v>67.99999999999999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22">
        <v>32660</v>
      </c>
      <c r="B92" s="32"/>
      <c r="C92" s="32"/>
      <c r="D92" s="32"/>
      <c r="E92" s="32"/>
      <c r="F92" s="32"/>
      <c r="G92" s="32"/>
      <c r="H92" s="32"/>
      <c r="I92" s="32"/>
      <c r="J92" s="18">
        <f t="shared" si="19"/>
        <v>0</v>
      </c>
      <c r="K92" s="18">
        <f t="shared" si="20"/>
        <v>0</v>
      </c>
      <c r="L92" s="18">
        <f t="shared" si="26"/>
        <v>68</v>
      </c>
      <c r="M92" s="18">
        <f t="shared" si="26"/>
        <v>121</v>
      </c>
      <c r="N92" s="14">
        <f t="shared" si="21"/>
        <v>0</v>
      </c>
      <c r="O92" s="20">
        <f t="shared" si="25"/>
        <v>67.99999999999999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22">
        <v>32661</v>
      </c>
      <c r="B93" s="32"/>
      <c r="C93" s="32"/>
      <c r="D93" s="32"/>
      <c r="E93" s="32"/>
      <c r="F93" s="32"/>
      <c r="G93" s="32"/>
      <c r="H93" s="32"/>
      <c r="I93" s="32"/>
      <c r="J93" s="18">
        <f t="shared" si="19"/>
        <v>0</v>
      </c>
      <c r="K93" s="18">
        <f t="shared" si="20"/>
        <v>0</v>
      </c>
      <c r="L93" s="18">
        <f t="shared" si="26"/>
        <v>68</v>
      </c>
      <c r="M93" s="18">
        <f t="shared" si="26"/>
        <v>121</v>
      </c>
      <c r="N93" s="14">
        <f t="shared" si="21"/>
        <v>0</v>
      </c>
      <c r="O93" s="20">
        <f t="shared" si="25"/>
        <v>67.99999999999999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22">
        <v>32662</v>
      </c>
      <c r="B94" s="32"/>
      <c r="C94" s="32"/>
      <c r="D94" s="32"/>
      <c r="E94" s="32"/>
      <c r="F94" s="32"/>
      <c r="G94" s="32"/>
      <c r="H94" s="32"/>
      <c r="I94" s="32"/>
      <c r="J94" s="18">
        <f t="shared" si="19"/>
        <v>0</v>
      </c>
      <c r="K94" s="18">
        <f t="shared" si="20"/>
        <v>0</v>
      </c>
      <c r="L94" s="18">
        <f t="shared" si="26"/>
        <v>68</v>
      </c>
      <c r="M94" s="18">
        <f t="shared" si="26"/>
        <v>121</v>
      </c>
      <c r="N94" s="14">
        <f t="shared" si="21"/>
        <v>0</v>
      </c>
      <c r="O94" s="20">
        <f t="shared" si="25"/>
        <v>67.99999999999999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2.75">
      <c r="A95" s="22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14</v>
      </c>
      <c r="C96" s="18">
        <f t="shared" si="27"/>
        <v>62</v>
      </c>
      <c r="D96" s="18">
        <f t="shared" si="27"/>
        <v>0</v>
      </c>
      <c r="E96" s="18">
        <f t="shared" si="27"/>
        <v>8</v>
      </c>
      <c r="F96" s="18">
        <f t="shared" si="27"/>
        <v>7</v>
      </c>
      <c r="G96" s="18">
        <f t="shared" si="27"/>
        <v>118</v>
      </c>
      <c r="H96" s="18">
        <f t="shared" si="27"/>
        <v>3</v>
      </c>
      <c r="I96" s="18">
        <f t="shared" si="27"/>
        <v>1</v>
      </c>
      <c r="J96" s="18">
        <f t="shared" si="27"/>
        <v>68</v>
      </c>
      <c r="K96" s="18">
        <f t="shared" si="27"/>
        <v>121</v>
      </c>
      <c r="L96" s="18"/>
      <c r="M96" s="18"/>
      <c r="N96" s="18">
        <f>SUM(N4:N94)</f>
        <v>67.99999999999999</v>
      </c>
      <c r="O96" s="18"/>
      <c r="P96" s="18"/>
      <c r="Q96" s="18">
        <f>SUM(Q4:Q94)</f>
        <v>201</v>
      </c>
      <c r="R96" s="18">
        <f>SUM(R4:R94)</f>
        <v>12</v>
      </c>
    </row>
    <row r="97" spans="1:18" ht="12.75">
      <c r="A97" s="22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2.75">
      <c r="A98" s="22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2.75">
      <c r="A99" s="22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2.75">
      <c r="A100" s="22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2.75">
      <c r="A101" s="22"/>
      <c r="C101" s="18"/>
      <c r="D101" s="18"/>
      <c r="E101" s="18"/>
      <c r="G101" s="18"/>
      <c r="H101" s="18"/>
      <c r="I101" s="18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 s="27"/>
      <c r="C103" s="27"/>
      <c r="D103" s="27"/>
      <c r="E103" s="27"/>
      <c r="F103" s="27"/>
      <c r="G103" s="27"/>
      <c r="H103" s="27"/>
      <c r="I103" s="27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2">
      <selection activeCell="H93" sqref="H93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59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474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420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 s="32"/>
      <c r="C4" s="32"/>
      <c r="D4" s="32"/>
      <c r="E4" s="32"/>
      <c r="F4" s="32"/>
      <c r="G4" s="32"/>
      <c r="H4" s="32"/>
      <c r="I4" s="3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0.8476190476190476</v>
      </c>
      <c r="AA4" s="14">
        <f aca="true" t="shared" si="6" ref="AA4:AA16">Z4*100/$Z$17</f>
        <v>0.47619047619047616</v>
      </c>
      <c r="AB4" s="20">
        <f>SUM(Q4:Q10)+SUM(R4:R10)</f>
        <v>2</v>
      </c>
      <c r="AC4" s="20">
        <f>100*SUM(Q4:Q10)/AB4</f>
        <v>100</v>
      </c>
    </row>
    <row r="5" spans="1:29" ht="15">
      <c r="A5" s="22">
        <v>32573</v>
      </c>
      <c r="B5" s="32"/>
      <c r="C5" s="32">
        <v>1</v>
      </c>
      <c r="D5" s="32"/>
      <c r="E5" s="32"/>
      <c r="F5" s="32"/>
      <c r="G5" s="32"/>
      <c r="H5" s="32"/>
      <c r="I5" s="32"/>
      <c r="J5" s="18">
        <f t="shared" si="0"/>
        <v>1</v>
      </c>
      <c r="K5" s="18">
        <f t="shared" si="1"/>
        <v>0</v>
      </c>
      <c r="L5" s="18">
        <f aca="true" t="shared" si="7" ref="L5:M24">L4+J5</f>
        <v>1</v>
      </c>
      <c r="M5" s="18">
        <f t="shared" si="7"/>
        <v>0</v>
      </c>
      <c r="N5" s="14">
        <f t="shared" si="2"/>
        <v>0.4238095238095238</v>
      </c>
      <c r="O5" s="20">
        <f aca="true" t="shared" si="8" ref="O5:O36">O4+N5</f>
        <v>0.4238095238095238</v>
      </c>
      <c r="P5" s="14">
        <f t="shared" si="3"/>
        <v>0.23809523809523805</v>
      </c>
      <c r="Q5" s="18">
        <f t="shared" si="4"/>
        <v>1</v>
      </c>
      <c r="R5" s="18">
        <f t="shared" si="5"/>
        <v>0</v>
      </c>
      <c r="T5" s="17" t="s">
        <v>38</v>
      </c>
      <c r="V5" s="18">
        <f>R96</f>
        <v>27</v>
      </c>
      <c r="W5" s="13"/>
      <c r="X5" s="13"/>
      <c r="Y5" s="23" t="s">
        <v>39</v>
      </c>
      <c r="Z5" s="20">
        <f>SUM(N11:N17)</f>
        <v>1.2714285714285714</v>
      </c>
      <c r="AA5" s="14">
        <f t="shared" si="6"/>
        <v>0.7142857142857143</v>
      </c>
      <c r="AB5" s="20">
        <f>SUM(Q11:Q17)+SUM(R11:R17)</f>
        <v>3</v>
      </c>
      <c r="AC5" s="20">
        <f>100*SUM(Q11:Q17)/AB5</f>
        <v>100</v>
      </c>
    </row>
    <row r="6" spans="1:29" ht="15">
      <c r="A6" s="22">
        <v>32574</v>
      </c>
      <c r="B6" s="32"/>
      <c r="C6" s="32"/>
      <c r="D6" s="32"/>
      <c r="E6" s="32"/>
      <c r="F6" s="32"/>
      <c r="G6" s="32"/>
      <c r="H6" s="32"/>
      <c r="I6" s="32"/>
      <c r="J6" s="18">
        <f t="shared" si="0"/>
        <v>0</v>
      </c>
      <c r="K6" s="18">
        <f t="shared" si="1"/>
        <v>0</v>
      </c>
      <c r="L6" s="18">
        <f t="shared" si="7"/>
        <v>1</v>
      </c>
      <c r="M6" s="18">
        <f t="shared" si="7"/>
        <v>0</v>
      </c>
      <c r="N6" s="14">
        <f t="shared" si="2"/>
        <v>0</v>
      </c>
      <c r="O6" s="20">
        <f t="shared" si="8"/>
        <v>0.4238095238095238</v>
      </c>
      <c r="P6" s="14">
        <f t="shared" si="3"/>
        <v>0.23809523809523805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447</v>
      </c>
      <c r="W6" s="13"/>
      <c r="X6" s="23" t="s">
        <v>41</v>
      </c>
      <c r="Z6" s="20">
        <f>SUM(N18:N24)</f>
        <v>10.595238095238095</v>
      </c>
      <c r="AA6" s="14">
        <f t="shared" si="6"/>
        <v>5.952380952380952</v>
      </c>
      <c r="AB6" s="20">
        <f>SUM(Q18:Q24)+SUM(R18:R24)</f>
        <v>27</v>
      </c>
      <c r="AC6" s="20">
        <f>100*SUM(Q18:Q24)/AB6</f>
        <v>96.29629629629629</v>
      </c>
    </row>
    <row r="7" spans="1:29" ht="15">
      <c r="A7" s="22">
        <v>32575</v>
      </c>
      <c r="B7" s="32"/>
      <c r="C7" s="32">
        <v>1</v>
      </c>
      <c r="D7" s="32"/>
      <c r="E7" s="32"/>
      <c r="F7" s="32"/>
      <c r="G7" s="32"/>
      <c r="H7" s="32"/>
      <c r="I7" s="32"/>
      <c r="J7" s="18">
        <f t="shared" si="0"/>
        <v>1</v>
      </c>
      <c r="K7" s="18">
        <f t="shared" si="1"/>
        <v>0</v>
      </c>
      <c r="L7" s="18">
        <f t="shared" si="7"/>
        <v>2</v>
      </c>
      <c r="M7" s="18">
        <f t="shared" si="7"/>
        <v>0</v>
      </c>
      <c r="N7" s="14">
        <f t="shared" si="2"/>
        <v>0.4238095238095238</v>
      </c>
      <c r="O7" s="20">
        <f t="shared" si="8"/>
        <v>0.8476190476190476</v>
      </c>
      <c r="P7" s="14">
        <f t="shared" si="3"/>
        <v>0.4761904761904761</v>
      </c>
      <c r="Q7" s="18">
        <f t="shared" si="4"/>
        <v>1</v>
      </c>
      <c r="R7" s="18">
        <f t="shared" si="5"/>
        <v>0</v>
      </c>
      <c r="T7" s="17" t="s">
        <v>42</v>
      </c>
      <c r="V7" s="14">
        <f>V6*100/(V5+V6)</f>
        <v>94.30379746835443</v>
      </c>
      <c r="W7" s="13"/>
      <c r="Y7" s="23" t="s">
        <v>43</v>
      </c>
      <c r="Z7" s="20">
        <f>SUM(N25:N31)</f>
        <v>10.595238095238093</v>
      </c>
      <c r="AA7" s="14">
        <f t="shared" si="6"/>
        <v>5.952380952380952</v>
      </c>
      <c r="AB7" s="20">
        <f>SUM(Q25:Q31)+SUM(R25:R31)</f>
        <v>25</v>
      </c>
      <c r="AC7" s="20">
        <f>100*SUM(Q25:Q31)/AB7</f>
        <v>100</v>
      </c>
    </row>
    <row r="8" spans="1:29" ht="15">
      <c r="A8" s="22">
        <v>32576</v>
      </c>
      <c r="B8" s="32"/>
      <c r="C8" s="32"/>
      <c r="D8" s="32"/>
      <c r="E8" s="32"/>
      <c r="F8" s="32"/>
      <c r="G8" s="32"/>
      <c r="H8" s="32"/>
      <c r="I8" s="32"/>
      <c r="J8" s="18">
        <f t="shared" si="0"/>
        <v>0</v>
      </c>
      <c r="K8" s="18">
        <f t="shared" si="1"/>
        <v>0</v>
      </c>
      <c r="L8" s="18">
        <f t="shared" si="7"/>
        <v>2</v>
      </c>
      <c r="M8" s="18">
        <f t="shared" si="7"/>
        <v>0</v>
      </c>
      <c r="N8" s="14">
        <f t="shared" si="2"/>
        <v>0</v>
      </c>
      <c r="O8" s="20">
        <f t="shared" si="8"/>
        <v>0.8476190476190476</v>
      </c>
      <c r="P8" s="14">
        <f t="shared" si="3"/>
        <v>0.4761904761904761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31.785714285714285</v>
      </c>
      <c r="AA8" s="14">
        <f t="shared" si="6"/>
        <v>17.857142857142858</v>
      </c>
      <c r="AB8" s="20">
        <f>SUM(Q32:Q38)+SUM(R32:R38)</f>
        <v>85</v>
      </c>
      <c r="AC8" s="20">
        <f>100*SUM(Q32:Q38)/AB8</f>
        <v>94.11764705882354</v>
      </c>
    </row>
    <row r="9" spans="1:29" ht="15">
      <c r="A9" s="22">
        <v>32577</v>
      </c>
      <c r="B9" s="32"/>
      <c r="C9" s="32"/>
      <c r="D9" s="32"/>
      <c r="E9" s="32"/>
      <c r="F9" s="32"/>
      <c r="G9" s="32"/>
      <c r="H9" s="32"/>
      <c r="I9" s="32"/>
      <c r="J9" s="18">
        <f t="shared" si="0"/>
        <v>0</v>
      </c>
      <c r="K9" s="18">
        <f t="shared" si="1"/>
        <v>0</v>
      </c>
      <c r="L9" s="18">
        <f t="shared" si="7"/>
        <v>2</v>
      </c>
      <c r="M9" s="18">
        <f t="shared" si="7"/>
        <v>0</v>
      </c>
      <c r="N9" s="14">
        <f t="shared" si="2"/>
        <v>0</v>
      </c>
      <c r="O9" s="20">
        <f t="shared" si="8"/>
        <v>0.8476190476190476</v>
      </c>
      <c r="P9" s="14">
        <f t="shared" si="3"/>
        <v>0.4761904761904761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24.580952380952382</v>
      </c>
      <c r="AA9" s="14">
        <f t="shared" si="6"/>
        <v>13.80952380952381</v>
      </c>
      <c r="AB9" s="20">
        <f>SUM(Q39:Q45)+SUM(R39:R45)</f>
        <v>66</v>
      </c>
      <c r="AC9" s="20">
        <f>100*SUM(Q39:Q45)/AB9</f>
        <v>93.93939393939394</v>
      </c>
    </row>
    <row r="10" spans="1:29" ht="15">
      <c r="A10" s="22">
        <v>32578</v>
      </c>
      <c r="B10" s="32"/>
      <c r="C10" s="32"/>
      <c r="D10" s="32"/>
      <c r="E10" s="32"/>
      <c r="F10" s="32"/>
      <c r="G10" s="32"/>
      <c r="H10" s="32"/>
      <c r="I10" s="32"/>
      <c r="J10" s="18">
        <f t="shared" si="0"/>
        <v>0</v>
      </c>
      <c r="K10" s="18">
        <f t="shared" si="1"/>
        <v>0</v>
      </c>
      <c r="L10" s="18">
        <f t="shared" si="7"/>
        <v>2</v>
      </c>
      <c r="M10" s="18">
        <f t="shared" si="7"/>
        <v>0</v>
      </c>
      <c r="N10" s="14">
        <f t="shared" si="2"/>
        <v>0</v>
      </c>
      <c r="O10" s="20">
        <f t="shared" si="8"/>
        <v>0.8476190476190476</v>
      </c>
      <c r="P10" s="14">
        <f t="shared" si="3"/>
        <v>0.4761904761904761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80.61224489795919</v>
      </c>
      <c r="W10" s="13"/>
      <c r="X10" s="25" t="s">
        <v>47</v>
      </c>
      <c r="Z10" s="20">
        <f>SUM(N46:N52)</f>
        <v>44.076190476190476</v>
      </c>
      <c r="AA10" s="14">
        <f t="shared" si="6"/>
        <v>24.761904761904763</v>
      </c>
      <c r="AB10" s="20">
        <f>SUM(Q46:Q52)+SUM(R46:R52)</f>
        <v>112</v>
      </c>
      <c r="AC10" s="20">
        <f>100*SUM(Q46:Q52)/AB10</f>
        <v>96.42857142857143</v>
      </c>
    </row>
    <row r="11" spans="1:29" ht="15">
      <c r="A11" s="22">
        <v>32579</v>
      </c>
      <c r="B11" s="32"/>
      <c r="C11" s="32"/>
      <c r="D11" s="32"/>
      <c r="E11" s="32"/>
      <c r="F11" s="32"/>
      <c r="G11" s="32"/>
      <c r="H11" s="32"/>
      <c r="I11" s="32"/>
      <c r="J11" s="18">
        <f t="shared" si="0"/>
        <v>0</v>
      </c>
      <c r="K11" s="18">
        <f t="shared" si="1"/>
        <v>0</v>
      </c>
      <c r="L11" s="18">
        <f t="shared" si="7"/>
        <v>2</v>
      </c>
      <c r="M11" s="18">
        <f t="shared" si="7"/>
        <v>0</v>
      </c>
      <c r="N11" s="14">
        <f t="shared" si="2"/>
        <v>0</v>
      </c>
      <c r="O11" s="20">
        <f t="shared" si="8"/>
        <v>0.8476190476190476</v>
      </c>
      <c r="P11" s="14">
        <f t="shared" si="3"/>
        <v>0.4761904761904761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92.03187250996015</v>
      </c>
      <c r="W11" s="13"/>
      <c r="Y11" s="25" t="s">
        <v>48</v>
      </c>
      <c r="Z11" s="20">
        <f>SUM(N53:N59)</f>
        <v>28.819047619047623</v>
      </c>
      <c r="AA11" s="14">
        <f t="shared" si="6"/>
        <v>16.190476190476193</v>
      </c>
      <c r="AB11" s="20">
        <f>SUM(Q53:Q59)+SUM(R53:R59)</f>
        <v>74</v>
      </c>
      <c r="AC11" s="20">
        <f>100*SUM(Q53:Q59)/AB11</f>
        <v>95.94594594594595</v>
      </c>
    </row>
    <row r="12" spans="1:29" ht="15">
      <c r="A12" s="22">
        <v>32580</v>
      </c>
      <c r="B12" s="32"/>
      <c r="C12" s="33"/>
      <c r="D12" s="32"/>
      <c r="E12" s="32"/>
      <c r="F12" s="32"/>
      <c r="G12" s="32"/>
      <c r="H12" s="32"/>
      <c r="I12" s="32"/>
      <c r="J12" s="18">
        <f t="shared" si="0"/>
        <v>0</v>
      </c>
      <c r="K12" s="18">
        <f t="shared" si="1"/>
        <v>0</v>
      </c>
      <c r="L12" s="18">
        <f t="shared" si="7"/>
        <v>2</v>
      </c>
      <c r="M12" s="18">
        <f t="shared" si="7"/>
        <v>0</v>
      </c>
      <c r="N12" s="14">
        <f t="shared" si="2"/>
        <v>0</v>
      </c>
      <c r="O12" s="20">
        <f t="shared" si="8"/>
        <v>0.8476190476190476</v>
      </c>
      <c r="P12" s="14">
        <f t="shared" si="3"/>
        <v>0.4761904761904761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87.02460850111858</v>
      </c>
      <c r="W12" s="13"/>
      <c r="X12" s="25" t="s">
        <v>50</v>
      </c>
      <c r="Z12" s="20">
        <f>SUM(N60:N66)</f>
        <v>13.13809523809524</v>
      </c>
      <c r="AA12" s="14">
        <f t="shared" si="6"/>
        <v>7.380952380952381</v>
      </c>
      <c r="AB12" s="20">
        <f>SUM(Q60:Q66)+SUM(R60:R66)</f>
        <v>35</v>
      </c>
      <c r="AC12" s="20">
        <f>100*SUM(Q60:Q66)/AB12</f>
        <v>94.28571428571429</v>
      </c>
    </row>
    <row r="13" spans="1:29" ht="15">
      <c r="A13" s="22">
        <v>32581</v>
      </c>
      <c r="B13" s="32"/>
      <c r="C13" s="32"/>
      <c r="D13" s="32"/>
      <c r="E13" s="32"/>
      <c r="F13" s="32"/>
      <c r="G13" s="32"/>
      <c r="H13" s="32"/>
      <c r="I13" s="32"/>
      <c r="J13" s="18">
        <f t="shared" si="0"/>
        <v>0</v>
      </c>
      <c r="K13" s="18">
        <f t="shared" si="1"/>
        <v>0</v>
      </c>
      <c r="L13" s="18">
        <f t="shared" si="7"/>
        <v>2</v>
      </c>
      <c r="M13" s="18">
        <f t="shared" si="7"/>
        <v>0</v>
      </c>
      <c r="N13" s="14">
        <f t="shared" si="2"/>
        <v>0</v>
      </c>
      <c r="O13" s="20">
        <f t="shared" si="8"/>
        <v>0.8476190476190476</v>
      </c>
      <c r="P13" s="14">
        <f t="shared" si="3"/>
        <v>0.4761904761904761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9.323809523809523</v>
      </c>
      <c r="AA13" s="14">
        <f t="shared" si="6"/>
        <v>5.238095238095237</v>
      </c>
      <c r="AB13" s="20">
        <f>SUM(Q67:Q73)+SUM(R67:R73)</f>
        <v>24</v>
      </c>
      <c r="AC13" s="20">
        <f>100*SUM(Q67:Q73)/AB13</f>
        <v>95.83333333333333</v>
      </c>
    </row>
    <row r="14" spans="1:29" ht="15">
      <c r="A14" s="22">
        <v>32582</v>
      </c>
      <c r="B14" s="32"/>
      <c r="C14" s="32">
        <v>1</v>
      </c>
      <c r="D14" s="32"/>
      <c r="E14" s="32"/>
      <c r="F14" s="32"/>
      <c r="G14" s="32">
        <v>1</v>
      </c>
      <c r="H14" s="32"/>
      <c r="I14" s="32"/>
      <c r="J14" s="18">
        <f t="shared" si="0"/>
        <v>1</v>
      </c>
      <c r="K14" s="18">
        <f t="shared" si="1"/>
        <v>1</v>
      </c>
      <c r="L14" s="18">
        <f t="shared" si="7"/>
        <v>3</v>
      </c>
      <c r="M14" s="18">
        <f t="shared" si="7"/>
        <v>1</v>
      </c>
      <c r="N14" s="14">
        <f t="shared" si="2"/>
        <v>0.8476190476190476</v>
      </c>
      <c r="O14" s="20">
        <f t="shared" si="8"/>
        <v>1.6952380952380952</v>
      </c>
      <c r="P14" s="14">
        <f t="shared" si="3"/>
        <v>0.9523809523809522</v>
      </c>
      <c r="Q14" s="18">
        <f t="shared" si="4"/>
        <v>2</v>
      </c>
      <c r="R14" s="18">
        <f t="shared" si="5"/>
        <v>0</v>
      </c>
      <c r="T14" s="17"/>
      <c r="W14" s="13"/>
      <c r="X14" s="25" t="s">
        <v>52</v>
      </c>
      <c r="Z14" s="20">
        <f>SUM(N74:N80)</f>
        <v>2.119047619047619</v>
      </c>
      <c r="AA14" s="14">
        <f t="shared" si="6"/>
        <v>1.1904761904761905</v>
      </c>
      <c r="AB14" s="20">
        <f>SUM(Q74:Q80)+SUM(R74:R80)</f>
        <v>9</v>
      </c>
      <c r="AC14" s="20">
        <f>100*SUM(Q74:Q80)/AB14</f>
        <v>77.77777777777777</v>
      </c>
    </row>
    <row r="15" spans="1:29" ht="15">
      <c r="A15" s="22">
        <v>32583</v>
      </c>
      <c r="B15" s="32"/>
      <c r="C15" s="32"/>
      <c r="D15" s="32"/>
      <c r="E15" s="32"/>
      <c r="F15" s="32"/>
      <c r="G15" s="32"/>
      <c r="H15" s="32"/>
      <c r="I15" s="32"/>
      <c r="J15" s="18">
        <f t="shared" si="0"/>
        <v>0</v>
      </c>
      <c r="K15" s="18">
        <f t="shared" si="1"/>
        <v>0</v>
      </c>
      <c r="L15" s="18">
        <f t="shared" si="7"/>
        <v>3</v>
      </c>
      <c r="M15" s="18">
        <f t="shared" si="7"/>
        <v>1</v>
      </c>
      <c r="N15" s="14">
        <f t="shared" si="2"/>
        <v>0</v>
      </c>
      <c r="O15" s="20">
        <f t="shared" si="8"/>
        <v>1.6952380952380952</v>
      </c>
      <c r="P15" s="14">
        <f t="shared" si="3"/>
        <v>0.9523809523809522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1.2714285714285714</v>
      </c>
      <c r="AA15" s="14">
        <f t="shared" si="6"/>
        <v>0.7142857142857143</v>
      </c>
      <c r="AB15" s="20">
        <f>SUM(Q81:Q87)+SUM(R81:R87)</f>
        <v>7</v>
      </c>
      <c r="AC15" s="20">
        <f>100*SUM(Q81:Q87)/AB15</f>
        <v>71.42857142857143</v>
      </c>
    </row>
    <row r="16" spans="1:29" ht="12.75">
      <c r="A16" s="22">
        <v>32584</v>
      </c>
      <c r="B16" s="32"/>
      <c r="C16" s="32"/>
      <c r="D16" s="32"/>
      <c r="E16" s="32"/>
      <c r="F16" s="32"/>
      <c r="G16" s="32">
        <v>1</v>
      </c>
      <c r="H16" s="32"/>
      <c r="I16" s="32"/>
      <c r="J16" s="18">
        <f t="shared" si="0"/>
        <v>0</v>
      </c>
      <c r="K16" s="18">
        <f t="shared" si="1"/>
        <v>1</v>
      </c>
      <c r="L16" s="18">
        <f t="shared" si="7"/>
        <v>3</v>
      </c>
      <c r="M16" s="18">
        <f t="shared" si="7"/>
        <v>2</v>
      </c>
      <c r="N16" s="14">
        <f t="shared" si="2"/>
        <v>0.4238095238095238</v>
      </c>
      <c r="O16" s="20">
        <f t="shared" si="8"/>
        <v>2.119047619047619</v>
      </c>
      <c r="P16" s="14">
        <f t="shared" si="3"/>
        <v>1.1904761904761902</v>
      </c>
      <c r="Q16" s="18">
        <f t="shared" si="4"/>
        <v>1</v>
      </c>
      <c r="R16" s="18">
        <f t="shared" si="5"/>
        <v>0</v>
      </c>
      <c r="X16" s="25" t="s">
        <v>54</v>
      </c>
      <c r="Z16" s="20">
        <f>SUM(N88:N94)</f>
        <v>-0.4238095238095238</v>
      </c>
      <c r="AA16" s="14">
        <f t="shared" si="6"/>
        <v>-0.23809523809523808</v>
      </c>
      <c r="AB16" s="20">
        <f>SUM(Q88:Q94)+SUM(R88:R94)</f>
        <v>5</v>
      </c>
      <c r="AC16" s="20">
        <f>100*SUM(Q88:Q94)/AB16</f>
        <v>40</v>
      </c>
    </row>
    <row r="17" spans="1:29" ht="15">
      <c r="A17" s="22">
        <v>32585</v>
      </c>
      <c r="B17" s="33"/>
      <c r="C17" s="33"/>
      <c r="D17" s="33"/>
      <c r="E17" s="33"/>
      <c r="F17" s="33"/>
      <c r="G17" s="33"/>
      <c r="H17" s="32"/>
      <c r="I17" s="32"/>
      <c r="J17" s="18">
        <f t="shared" si="0"/>
        <v>0</v>
      </c>
      <c r="K17" s="18">
        <f t="shared" si="1"/>
        <v>0</v>
      </c>
      <c r="L17" s="18">
        <f t="shared" si="7"/>
        <v>3</v>
      </c>
      <c r="M17" s="18">
        <f t="shared" si="7"/>
        <v>2</v>
      </c>
      <c r="N17" s="14">
        <f t="shared" si="2"/>
        <v>0</v>
      </c>
      <c r="O17" s="20">
        <f t="shared" si="8"/>
        <v>2.119047619047619</v>
      </c>
      <c r="P17" s="14">
        <f t="shared" si="3"/>
        <v>1.1904761904761902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178</v>
      </c>
      <c r="AA17" s="18">
        <f>SUM(AA4:AA16)</f>
        <v>99.99999999999999</v>
      </c>
      <c r="AB17" s="18">
        <f>SUM(AB4:AB16)</f>
        <v>474</v>
      </c>
      <c r="AC17" s="20"/>
    </row>
    <row r="18" spans="1:27" ht="12.75">
      <c r="A18" s="22">
        <v>32586</v>
      </c>
      <c r="B18" s="32"/>
      <c r="C18" s="32"/>
      <c r="D18" s="32"/>
      <c r="E18" s="32"/>
      <c r="F18" s="32"/>
      <c r="G18" s="32"/>
      <c r="H18" s="32"/>
      <c r="I18" s="32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7"/>
        <v>2</v>
      </c>
      <c r="N18" s="14">
        <f t="shared" si="2"/>
        <v>0</v>
      </c>
      <c r="O18" s="20">
        <f t="shared" si="8"/>
        <v>2.119047619047619</v>
      </c>
      <c r="P18" s="14">
        <f t="shared" si="3"/>
        <v>1.1904761904761902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33"/>
      <c r="C19" s="33">
        <v>1</v>
      </c>
      <c r="D19" s="33"/>
      <c r="E19" s="33"/>
      <c r="F19" s="32"/>
      <c r="G19" s="33">
        <v>1</v>
      </c>
      <c r="H19" s="32"/>
      <c r="I19" s="32"/>
      <c r="J19" s="18">
        <f t="shared" si="0"/>
        <v>1</v>
      </c>
      <c r="K19" s="18">
        <f t="shared" si="1"/>
        <v>1</v>
      </c>
      <c r="L19" s="18">
        <f t="shared" si="7"/>
        <v>4</v>
      </c>
      <c r="M19" s="18">
        <f t="shared" si="7"/>
        <v>3</v>
      </c>
      <c r="N19" s="14">
        <f t="shared" si="2"/>
        <v>0.8476190476190476</v>
      </c>
      <c r="O19" s="20">
        <f t="shared" si="8"/>
        <v>2.966666666666667</v>
      </c>
      <c r="P19" s="14">
        <f t="shared" si="3"/>
        <v>1.6666666666666665</v>
      </c>
      <c r="Q19" s="18">
        <f t="shared" si="4"/>
        <v>2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 s="33"/>
      <c r="C20" s="33"/>
      <c r="D20" s="32"/>
      <c r="E20" s="32"/>
      <c r="F20" s="32"/>
      <c r="G20" s="33"/>
      <c r="H20" s="32"/>
      <c r="I20" s="32"/>
      <c r="J20" s="18">
        <f t="shared" si="0"/>
        <v>0</v>
      </c>
      <c r="K20" s="18">
        <f t="shared" si="1"/>
        <v>0</v>
      </c>
      <c r="L20" s="18">
        <f t="shared" si="7"/>
        <v>4</v>
      </c>
      <c r="M20" s="18">
        <f t="shared" si="7"/>
        <v>3</v>
      </c>
      <c r="N20" s="14">
        <f t="shared" si="2"/>
        <v>0</v>
      </c>
      <c r="O20" s="20">
        <f t="shared" si="8"/>
        <v>2.966666666666667</v>
      </c>
      <c r="P20" s="14">
        <f t="shared" si="3"/>
        <v>1.6666666666666665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32">
        <v>1</v>
      </c>
      <c r="C21" s="32">
        <v>1</v>
      </c>
      <c r="D21" s="32"/>
      <c r="E21" s="32"/>
      <c r="F21" s="32"/>
      <c r="G21" s="32"/>
      <c r="H21" s="32"/>
      <c r="I21" s="32"/>
      <c r="J21" s="18">
        <f t="shared" si="0"/>
        <v>2</v>
      </c>
      <c r="K21" s="18">
        <f t="shared" si="1"/>
        <v>0</v>
      </c>
      <c r="L21" s="18">
        <f t="shared" si="7"/>
        <v>6</v>
      </c>
      <c r="M21" s="18">
        <f t="shared" si="7"/>
        <v>3</v>
      </c>
      <c r="N21" s="14">
        <f t="shared" si="2"/>
        <v>0.8476190476190476</v>
      </c>
      <c r="O21" s="20">
        <f t="shared" si="8"/>
        <v>3.8142857142857145</v>
      </c>
      <c r="P21" s="14">
        <f t="shared" si="3"/>
        <v>2.142857142857143</v>
      </c>
      <c r="Q21" s="18">
        <f t="shared" si="4"/>
        <v>2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32"/>
      <c r="C22" s="33">
        <v>1</v>
      </c>
      <c r="D22" s="32"/>
      <c r="E22" s="32"/>
      <c r="F22" s="33"/>
      <c r="G22" s="33">
        <v>3</v>
      </c>
      <c r="H22" s="32"/>
      <c r="I22" s="32"/>
      <c r="J22" s="18">
        <f t="shared" si="0"/>
        <v>1</v>
      </c>
      <c r="K22" s="18">
        <f t="shared" si="1"/>
        <v>3</v>
      </c>
      <c r="L22" s="18">
        <f t="shared" si="7"/>
        <v>7</v>
      </c>
      <c r="M22" s="18">
        <f t="shared" si="7"/>
        <v>6</v>
      </c>
      <c r="N22" s="14">
        <f t="shared" si="2"/>
        <v>1.6952380952380952</v>
      </c>
      <c r="O22" s="20">
        <f t="shared" si="8"/>
        <v>5.5095238095238095</v>
      </c>
      <c r="P22" s="14">
        <f t="shared" si="3"/>
        <v>3.095238095238095</v>
      </c>
      <c r="Q22" s="18">
        <f t="shared" si="4"/>
        <v>4</v>
      </c>
      <c r="R22" s="18">
        <f t="shared" si="5"/>
        <v>0</v>
      </c>
      <c r="X22" s="13"/>
      <c r="Y22" s="13"/>
    </row>
    <row r="23" spans="1:25" ht="15">
      <c r="A23" s="22">
        <v>32591</v>
      </c>
      <c r="B23" s="32"/>
      <c r="C23" s="32">
        <v>9</v>
      </c>
      <c r="D23" s="32">
        <v>1</v>
      </c>
      <c r="E23" s="32"/>
      <c r="F23" s="32">
        <v>1</v>
      </c>
      <c r="G23" s="32">
        <v>7</v>
      </c>
      <c r="H23" s="32"/>
      <c r="I23" s="32"/>
      <c r="J23" s="18">
        <f t="shared" si="0"/>
        <v>8</v>
      </c>
      <c r="K23" s="18">
        <f t="shared" si="1"/>
        <v>8</v>
      </c>
      <c r="L23" s="18">
        <f t="shared" si="7"/>
        <v>15</v>
      </c>
      <c r="M23" s="18">
        <f t="shared" si="7"/>
        <v>14</v>
      </c>
      <c r="N23" s="14">
        <f t="shared" si="2"/>
        <v>6.780952380952381</v>
      </c>
      <c r="O23" s="20">
        <f t="shared" si="8"/>
        <v>12.290476190476191</v>
      </c>
      <c r="P23" s="14">
        <f t="shared" si="3"/>
        <v>6.904761904761903</v>
      </c>
      <c r="Q23" s="18">
        <f t="shared" si="4"/>
        <v>17</v>
      </c>
      <c r="R23" s="18">
        <f t="shared" si="5"/>
        <v>1</v>
      </c>
      <c r="T23" s="17"/>
      <c r="X23" s="13"/>
      <c r="Y23" s="13"/>
    </row>
    <row r="24" spans="1:25" ht="15">
      <c r="A24" s="22">
        <v>32592</v>
      </c>
      <c r="B24" s="33"/>
      <c r="C24" s="33">
        <v>1</v>
      </c>
      <c r="D24" s="32"/>
      <c r="E24" s="33"/>
      <c r="F24" s="32"/>
      <c r="G24" s="33"/>
      <c r="H24" s="32"/>
      <c r="I24" s="32"/>
      <c r="J24" s="18">
        <f t="shared" si="0"/>
        <v>1</v>
      </c>
      <c r="K24" s="18">
        <f t="shared" si="1"/>
        <v>0</v>
      </c>
      <c r="L24" s="18">
        <f t="shared" si="7"/>
        <v>16</v>
      </c>
      <c r="M24" s="18">
        <f t="shared" si="7"/>
        <v>14</v>
      </c>
      <c r="N24" s="14">
        <f t="shared" si="2"/>
        <v>0.4238095238095238</v>
      </c>
      <c r="O24" s="20">
        <f t="shared" si="8"/>
        <v>12.714285714285715</v>
      </c>
      <c r="P24" s="14">
        <f t="shared" si="3"/>
        <v>7.142857142857142</v>
      </c>
      <c r="Q24" s="18">
        <f t="shared" si="4"/>
        <v>1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33"/>
      <c r="C25" s="33"/>
      <c r="D25" s="33"/>
      <c r="E25" s="32"/>
      <c r="F25" s="32"/>
      <c r="G25" s="33"/>
      <c r="H25" s="32"/>
      <c r="I25" s="32"/>
      <c r="J25" s="18">
        <f t="shared" si="0"/>
        <v>0</v>
      </c>
      <c r="K25" s="18">
        <f t="shared" si="1"/>
        <v>0</v>
      </c>
      <c r="L25" s="18">
        <f aca="true" t="shared" si="9" ref="L25:M44">L24+J25</f>
        <v>16</v>
      </c>
      <c r="M25" s="18">
        <f t="shared" si="9"/>
        <v>14</v>
      </c>
      <c r="N25" s="14">
        <f t="shared" si="2"/>
        <v>0</v>
      </c>
      <c r="O25" s="20">
        <f t="shared" si="8"/>
        <v>12.714285714285715</v>
      </c>
      <c r="P25" s="14">
        <f t="shared" si="3"/>
        <v>7.142857142857142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32">
        <v>2</v>
      </c>
      <c r="C26" s="33">
        <v>4</v>
      </c>
      <c r="D26" s="33"/>
      <c r="E26" s="33"/>
      <c r="F26" s="33"/>
      <c r="G26" s="33">
        <v>3</v>
      </c>
      <c r="H26" s="32"/>
      <c r="I26" s="32"/>
      <c r="J26" s="18">
        <f t="shared" si="0"/>
        <v>6</v>
      </c>
      <c r="K26" s="18">
        <f t="shared" si="1"/>
        <v>3</v>
      </c>
      <c r="L26" s="18">
        <f t="shared" si="9"/>
        <v>22</v>
      </c>
      <c r="M26" s="18">
        <f t="shared" si="9"/>
        <v>17</v>
      </c>
      <c r="N26" s="14">
        <f t="shared" si="2"/>
        <v>3.814285714285714</v>
      </c>
      <c r="O26" s="20">
        <f t="shared" si="8"/>
        <v>16.52857142857143</v>
      </c>
      <c r="P26" s="14">
        <f t="shared" si="3"/>
        <v>9.285714285714285</v>
      </c>
      <c r="Q26" s="18">
        <f t="shared" si="4"/>
        <v>9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32"/>
      <c r="C27" s="32"/>
      <c r="D27" s="32"/>
      <c r="E27" s="32"/>
      <c r="F27" s="32"/>
      <c r="G27" s="32">
        <v>2</v>
      </c>
      <c r="H27" s="32"/>
      <c r="I27" s="32"/>
      <c r="J27" s="18">
        <f t="shared" si="0"/>
        <v>0</v>
      </c>
      <c r="K27" s="18">
        <f t="shared" si="1"/>
        <v>2</v>
      </c>
      <c r="L27" s="18">
        <f t="shared" si="9"/>
        <v>22</v>
      </c>
      <c r="M27" s="18">
        <f t="shared" si="9"/>
        <v>19</v>
      </c>
      <c r="N27" s="14">
        <f t="shared" si="2"/>
        <v>0.8476190476190476</v>
      </c>
      <c r="O27" s="20">
        <f t="shared" si="8"/>
        <v>17.376190476190477</v>
      </c>
      <c r="P27" s="14">
        <f t="shared" si="3"/>
        <v>9.761904761904761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 s="32"/>
      <c r="C28" s="33">
        <v>2</v>
      </c>
      <c r="D28" s="33"/>
      <c r="E28" s="33"/>
      <c r="F28" s="33"/>
      <c r="G28" s="33"/>
      <c r="H28" s="33"/>
      <c r="I28" s="32"/>
      <c r="J28" s="18">
        <f t="shared" si="0"/>
        <v>2</v>
      </c>
      <c r="K28" s="18">
        <f t="shared" si="1"/>
        <v>0</v>
      </c>
      <c r="L28" s="18">
        <f t="shared" si="9"/>
        <v>24</v>
      </c>
      <c r="M28" s="18">
        <f t="shared" si="9"/>
        <v>19</v>
      </c>
      <c r="N28" s="14">
        <f t="shared" si="2"/>
        <v>0.8476190476190476</v>
      </c>
      <c r="O28" s="20">
        <f t="shared" si="8"/>
        <v>18.223809523809525</v>
      </c>
      <c r="P28" s="14">
        <f t="shared" si="3"/>
        <v>10.238095238095237</v>
      </c>
      <c r="Q28" s="18">
        <f t="shared" si="4"/>
        <v>2</v>
      </c>
      <c r="R28" s="18">
        <f t="shared" si="5"/>
        <v>0</v>
      </c>
      <c r="T28" s="17"/>
    </row>
    <row r="29" spans="1:18" ht="12.75">
      <c r="A29" s="22">
        <v>32597</v>
      </c>
      <c r="B29" s="32"/>
      <c r="C29" s="32"/>
      <c r="D29" s="32"/>
      <c r="E29" s="32"/>
      <c r="F29" s="32"/>
      <c r="G29" s="32"/>
      <c r="H29" s="32"/>
      <c r="I29" s="32"/>
      <c r="J29" s="18">
        <f t="shared" si="0"/>
        <v>0</v>
      </c>
      <c r="K29" s="18">
        <f t="shared" si="1"/>
        <v>0</v>
      </c>
      <c r="L29" s="18">
        <f t="shared" si="9"/>
        <v>24</v>
      </c>
      <c r="M29" s="18">
        <f t="shared" si="9"/>
        <v>19</v>
      </c>
      <c r="N29" s="14">
        <f t="shared" si="2"/>
        <v>0</v>
      </c>
      <c r="O29" s="20">
        <f t="shared" si="8"/>
        <v>18.223809523809525</v>
      </c>
      <c r="P29" s="14">
        <f t="shared" si="3"/>
        <v>10.238095238095237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 s="32"/>
      <c r="C30" s="32">
        <v>4</v>
      </c>
      <c r="D30" s="32"/>
      <c r="E30" s="32"/>
      <c r="F30" s="32">
        <v>1</v>
      </c>
      <c r="G30" s="32">
        <v>2</v>
      </c>
      <c r="H30" s="32"/>
      <c r="I30" s="32"/>
      <c r="J30" s="18">
        <f t="shared" si="0"/>
        <v>4</v>
      </c>
      <c r="K30" s="18">
        <f t="shared" si="1"/>
        <v>3</v>
      </c>
      <c r="L30" s="18">
        <f t="shared" si="9"/>
        <v>28</v>
      </c>
      <c r="M30" s="18">
        <f t="shared" si="9"/>
        <v>22</v>
      </c>
      <c r="N30" s="14">
        <f t="shared" si="2"/>
        <v>2.966666666666667</v>
      </c>
      <c r="O30" s="20">
        <f t="shared" si="8"/>
        <v>21.19047619047619</v>
      </c>
      <c r="P30" s="14">
        <f t="shared" si="3"/>
        <v>11.904761904761902</v>
      </c>
      <c r="Q30" s="18">
        <f t="shared" si="4"/>
        <v>7</v>
      </c>
      <c r="R30" s="18">
        <f t="shared" si="5"/>
        <v>0</v>
      </c>
      <c r="T30" s="17"/>
    </row>
    <row r="31" spans="1:20" ht="12.75">
      <c r="A31" s="22">
        <v>32599</v>
      </c>
      <c r="B31" s="33"/>
      <c r="C31" s="33">
        <v>3</v>
      </c>
      <c r="D31" s="33"/>
      <c r="E31" s="32"/>
      <c r="F31" s="33"/>
      <c r="G31" s="33">
        <v>2</v>
      </c>
      <c r="H31" s="32"/>
      <c r="I31" s="33"/>
      <c r="J31" s="18">
        <f t="shared" si="0"/>
        <v>3</v>
      </c>
      <c r="K31" s="18">
        <f t="shared" si="1"/>
        <v>2</v>
      </c>
      <c r="L31" s="18">
        <f t="shared" si="9"/>
        <v>31</v>
      </c>
      <c r="M31" s="18">
        <f t="shared" si="9"/>
        <v>24</v>
      </c>
      <c r="N31" s="14">
        <f t="shared" si="2"/>
        <v>2.119047619047619</v>
      </c>
      <c r="O31" s="20">
        <f t="shared" si="8"/>
        <v>23.30952380952381</v>
      </c>
      <c r="P31" s="14">
        <f t="shared" si="3"/>
        <v>13.095238095238095</v>
      </c>
      <c r="Q31" s="18">
        <f t="shared" si="4"/>
        <v>5</v>
      </c>
      <c r="R31" s="18">
        <f t="shared" si="5"/>
        <v>0</v>
      </c>
      <c r="T31" s="17"/>
    </row>
    <row r="32" spans="1:18" ht="12.75">
      <c r="A32" s="22">
        <v>32600</v>
      </c>
      <c r="B32" s="33">
        <v>2</v>
      </c>
      <c r="C32" s="33">
        <v>10</v>
      </c>
      <c r="D32" s="32"/>
      <c r="E32" s="32"/>
      <c r="F32" s="33"/>
      <c r="G32" s="33">
        <v>10</v>
      </c>
      <c r="H32" s="32"/>
      <c r="I32" s="32"/>
      <c r="J32" s="18">
        <f t="shared" si="0"/>
        <v>12</v>
      </c>
      <c r="K32" s="18">
        <f t="shared" si="1"/>
        <v>10</v>
      </c>
      <c r="L32" s="18">
        <f t="shared" si="9"/>
        <v>43</v>
      </c>
      <c r="M32" s="18">
        <f t="shared" si="9"/>
        <v>34</v>
      </c>
      <c r="N32" s="14">
        <f t="shared" si="2"/>
        <v>9.323809523809524</v>
      </c>
      <c r="O32" s="20">
        <f t="shared" si="8"/>
        <v>32.63333333333333</v>
      </c>
      <c r="P32" s="14">
        <f t="shared" si="3"/>
        <v>18.333333333333332</v>
      </c>
      <c r="Q32" s="18">
        <f t="shared" si="4"/>
        <v>22</v>
      </c>
      <c r="R32" s="18">
        <f t="shared" si="5"/>
        <v>0</v>
      </c>
    </row>
    <row r="33" spans="1:18" ht="12.75">
      <c r="A33" s="22">
        <v>32601</v>
      </c>
      <c r="B33" s="32">
        <v>6</v>
      </c>
      <c r="C33" s="32">
        <v>2</v>
      </c>
      <c r="D33" s="32"/>
      <c r="E33" s="32"/>
      <c r="F33" s="32"/>
      <c r="G33" s="32">
        <v>8</v>
      </c>
      <c r="H33" s="32"/>
      <c r="I33" s="32"/>
      <c r="J33" s="18">
        <f t="shared" si="0"/>
        <v>8</v>
      </c>
      <c r="K33" s="18">
        <f t="shared" si="1"/>
        <v>8</v>
      </c>
      <c r="L33" s="18">
        <f t="shared" si="9"/>
        <v>51</v>
      </c>
      <c r="M33" s="18">
        <f t="shared" si="9"/>
        <v>42</v>
      </c>
      <c r="N33" s="14">
        <f t="shared" si="2"/>
        <v>6.780952380952381</v>
      </c>
      <c r="O33" s="20">
        <f t="shared" si="8"/>
        <v>39.41428571428571</v>
      </c>
      <c r="P33" s="14">
        <f t="shared" si="3"/>
        <v>22.14285714285714</v>
      </c>
      <c r="Q33" s="18">
        <f t="shared" si="4"/>
        <v>16</v>
      </c>
      <c r="R33" s="18">
        <f t="shared" si="5"/>
        <v>0</v>
      </c>
    </row>
    <row r="34" spans="1:18" ht="12.75">
      <c r="A34" s="22">
        <v>32602</v>
      </c>
      <c r="B34" s="33"/>
      <c r="C34" s="33"/>
      <c r="D34" s="33"/>
      <c r="E34" s="33"/>
      <c r="F34" s="32"/>
      <c r="G34" s="33"/>
      <c r="H34" s="32"/>
      <c r="I34" s="32"/>
      <c r="J34" s="18">
        <f t="shared" si="0"/>
        <v>0</v>
      </c>
      <c r="K34" s="18">
        <f t="shared" si="1"/>
        <v>0</v>
      </c>
      <c r="L34" s="18">
        <f t="shared" si="9"/>
        <v>51</v>
      </c>
      <c r="M34" s="18">
        <f t="shared" si="9"/>
        <v>42</v>
      </c>
      <c r="N34" s="14">
        <f t="shared" si="2"/>
        <v>0</v>
      </c>
      <c r="O34" s="20">
        <f t="shared" si="8"/>
        <v>39.41428571428571</v>
      </c>
      <c r="P34" s="14">
        <f t="shared" si="3"/>
        <v>22.14285714285714</v>
      </c>
      <c r="Q34" s="18">
        <f t="shared" si="4"/>
        <v>0</v>
      </c>
      <c r="R34" s="18">
        <f t="shared" si="5"/>
        <v>0</v>
      </c>
    </row>
    <row r="35" spans="1:18" ht="12.75">
      <c r="A35" s="22">
        <v>32603</v>
      </c>
      <c r="B35" s="32">
        <v>4</v>
      </c>
      <c r="C35" s="32">
        <v>7</v>
      </c>
      <c r="D35" s="32"/>
      <c r="E35" s="32"/>
      <c r="F35" s="32">
        <v>4</v>
      </c>
      <c r="G35" s="32">
        <v>13</v>
      </c>
      <c r="H35" s="32"/>
      <c r="I35" s="32">
        <v>1</v>
      </c>
      <c r="J35" s="18">
        <f t="shared" si="0"/>
        <v>11</v>
      </c>
      <c r="K35" s="18">
        <f t="shared" si="1"/>
        <v>16</v>
      </c>
      <c r="L35" s="18">
        <f t="shared" si="9"/>
        <v>62</v>
      </c>
      <c r="M35" s="18">
        <f t="shared" si="9"/>
        <v>58</v>
      </c>
      <c r="N35" s="14">
        <f t="shared" si="2"/>
        <v>11.442857142857143</v>
      </c>
      <c r="O35" s="20">
        <f t="shared" si="8"/>
        <v>50.857142857142854</v>
      </c>
      <c r="P35" s="14">
        <f t="shared" si="3"/>
        <v>28.571428571428566</v>
      </c>
      <c r="Q35" s="18">
        <f t="shared" si="4"/>
        <v>28</v>
      </c>
      <c r="R35" s="18">
        <f t="shared" si="5"/>
        <v>1</v>
      </c>
    </row>
    <row r="36" spans="1:18" ht="12.75">
      <c r="A36" s="22">
        <v>32604</v>
      </c>
      <c r="B36" s="33"/>
      <c r="C36" s="33"/>
      <c r="D36" s="32"/>
      <c r="E36" s="32"/>
      <c r="F36" s="32"/>
      <c r="G36" s="33"/>
      <c r="H36" s="32"/>
      <c r="I36" s="3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62</v>
      </c>
      <c r="M36" s="18">
        <f t="shared" si="9"/>
        <v>58</v>
      </c>
      <c r="N36" s="14">
        <f aca="true" t="shared" si="12" ref="N36:N67">(+J36+K36)*($J$96/($J$96+$K$96))</f>
        <v>0</v>
      </c>
      <c r="O36" s="20">
        <f t="shared" si="8"/>
        <v>50.857142857142854</v>
      </c>
      <c r="P36" s="14">
        <f aca="true" t="shared" si="13" ref="P36:P67">O36*100/$N$96</f>
        <v>28.571428571428566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 s="32">
        <v>1</v>
      </c>
      <c r="C37" s="32">
        <v>3</v>
      </c>
      <c r="D37" s="32">
        <v>3</v>
      </c>
      <c r="E37" s="32">
        <v>1</v>
      </c>
      <c r="F37" s="32">
        <v>1</v>
      </c>
      <c r="G37" s="32">
        <v>1</v>
      </c>
      <c r="H37" s="32"/>
      <c r="I37" s="32"/>
      <c r="J37" s="18">
        <f t="shared" si="10"/>
        <v>0</v>
      </c>
      <c r="K37" s="18">
        <f t="shared" si="11"/>
        <v>2</v>
      </c>
      <c r="L37" s="18">
        <f t="shared" si="9"/>
        <v>62</v>
      </c>
      <c r="M37" s="18">
        <f t="shared" si="9"/>
        <v>60</v>
      </c>
      <c r="N37" s="14">
        <f t="shared" si="12"/>
        <v>0.8476190476190476</v>
      </c>
      <c r="O37" s="20">
        <f aca="true" t="shared" si="16" ref="O37:O68">O36+N37</f>
        <v>51.7047619047619</v>
      </c>
      <c r="P37" s="14">
        <f t="shared" si="13"/>
        <v>29.04761904761904</v>
      </c>
      <c r="Q37" s="18">
        <f t="shared" si="14"/>
        <v>6</v>
      </c>
      <c r="R37" s="18">
        <f t="shared" si="15"/>
        <v>4</v>
      </c>
    </row>
    <row r="38" spans="1:18" ht="12.75">
      <c r="A38" s="22">
        <v>32606</v>
      </c>
      <c r="B38" s="33"/>
      <c r="C38" s="33">
        <v>3</v>
      </c>
      <c r="D38" s="32"/>
      <c r="E38" s="32"/>
      <c r="F38" s="32"/>
      <c r="G38" s="33">
        <v>5</v>
      </c>
      <c r="H38" s="32"/>
      <c r="I38" s="32"/>
      <c r="J38" s="18">
        <f t="shared" si="10"/>
        <v>3</v>
      </c>
      <c r="K38" s="18">
        <f t="shared" si="11"/>
        <v>5</v>
      </c>
      <c r="L38" s="18">
        <f t="shared" si="9"/>
        <v>65</v>
      </c>
      <c r="M38" s="18">
        <f t="shared" si="9"/>
        <v>65</v>
      </c>
      <c r="N38" s="14">
        <f t="shared" si="12"/>
        <v>3.3904761904761904</v>
      </c>
      <c r="O38" s="20">
        <f t="shared" si="16"/>
        <v>55.095238095238095</v>
      </c>
      <c r="P38" s="14">
        <f t="shared" si="13"/>
        <v>30.952380952380945</v>
      </c>
      <c r="Q38" s="18">
        <f t="shared" si="14"/>
        <v>8</v>
      </c>
      <c r="R38" s="18">
        <f t="shared" si="15"/>
        <v>0</v>
      </c>
    </row>
    <row r="39" spans="1:19" ht="12.75">
      <c r="A39" s="22">
        <v>32607</v>
      </c>
      <c r="B39" s="33"/>
      <c r="C39" s="33"/>
      <c r="D39" s="32"/>
      <c r="E39" s="32"/>
      <c r="F39" s="32"/>
      <c r="G39" s="33"/>
      <c r="H39" s="33"/>
      <c r="I39" s="32"/>
      <c r="J39" s="18">
        <f t="shared" si="10"/>
        <v>0</v>
      </c>
      <c r="K39" s="18">
        <f t="shared" si="11"/>
        <v>0</v>
      </c>
      <c r="L39" s="18">
        <f t="shared" si="9"/>
        <v>65</v>
      </c>
      <c r="M39" s="18">
        <f t="shared" si="9"/>
        <v>65</v>
      </c>
      <c r="N39" s="14">
        <f t="shared" si="12"/>
        <v>0</v>
      </c>
      <c r="O39" s="20">
        <f t="shared" si="16"/>
        <v>55.095238095238095</v>
      </c>
      <c r="P39" s="14">
        <f t="shared" si="13"/>
        <v>30.952380952380945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 s="32"/>
      <c r="C40" s="32"/>
      <c r="D40" s="32"/>
      <c r="E40" s="32"/>
      <c r="F40" s="32"/>
      <c r="G40" s="32"/>
      <c r="H40" s="32"/>
      <c r="I40" s="32"/>
      <c r="J40" s="18">
        <f t="shared" si="10"/>
        <v>0</v>
      </c>
      <c r="K40" s="18">
        <f t="shared" si="11"/>
        <v>0</v>
      </c>
      <c r="L40" s="18">
        <f t="shared" si="9"/>
        <v>65</v>
      </c>
      <c r="M40" s="18">
        <f t="shared" si="9"/>
        <v>65</v>
      </c>
      <c r="N40" s="14">
        <f t="shared" si="12"/>
        <v>0</v>
      </c>
      <c r="O40" s="20">
        <f t="shared" si="16"/>
        <v>55.095238095238095</v>
      </c>
      <c r="P40" s="14">
        <f t="shared" si="13"/>
        <v>30.952380952380945</v>
      </c>
      <c r="Q40" s="18">
        <f t="shared" si="14"/>
        <v>0</v>
      </c>
      <c r="R40" s="18">
        <f t="shared" si="15"/>
        <v>0</v>
      </c>
    </row>
    <row r="41" spans="1:18" ht="12.75">
      <c r="A41" s="22">
        <v>32609</v>
      </c>
      <c r="B41" s="32"/>
      <c r="C41" s="33">
        <v>8</v>
      </c>
      <c r="D41" s="33"/>
      <c r="E41" s="34">
        <v>3</v>
      </c>
      <c r="F41" s="32">
        <v>2</v>
      </c>
      <c r="G41" s="33">
        <v>23</v>
      </c>
      <c r="H41" s="32">
        <v>1</v>
      </c>
      <c r="I41" s="32"/>
      <c r="J41" s="18">
        <f t="shared" si="10"/>
        <v>5</v>
      </c>
      <c r="K41" s="18">
        <f t="shared" si="11"/>
        <v>24</v>
      </c>
      <c r="L41" s="18">
        <f t="shared" si="9"/>
        <v>70</v>
      </c>
      <c r="M41" s="18">
        <f t="shared" si="9"/>
        <v>89</v>
      </c>
      <c r="N41" s="14">
        <f t="shared" si="12"/>
        <v>12.29047619047619</v>
      </c>
      <c r="O41" s="20">
        <f t="shared" si="16"/>
        <v>67.38571428571429</v>
      </c>
      <c r="P41" s="14">
        <f t="shared" si="13"/>
        <v>37.85714285714285</v>
      </c>
      <c r="Q41" s="18">
        <f t="shared" si="14"/>
        <v>33</v>
      </c>
      <c r="R41" s="18">
        <f t="shared" si="15"/>
        <v>4</v>
      </c>
    </row>
    <row r="42" spans="1:18" ht="12.75">
      <c r="A42" s="22">
        <v>32610</v>
      </c>
      <c r="B42" s="32"/>
      <c r="C42" s="32"/>
      <c r="D42" s="32"/>
      <c r="E42" s="32"/>
      <c r="F42" s="32"/>
      <c r="G42" s="32"/>
      <c r="H42" s="32"/>
      <c r="I42" s="32"/>
      <c r="J42" s="18">
        <f t="shared" si="10"/>
        <v>0</v>
      </c>
      <c r="K42" s="18">
        <f t="shared" si="11"/>
        <v>0</v>
      </c>
      <c r="L42" s="18">
        <f t="shared" si="9"/>
        <v>70</v>
      </c>
      <c r="M42" s="18">
        <f t="shared" si="9"/>
        <v>89</v>
      </c>
      <c r="N42" s="14">
        <f t="shared" si="12"/>
        <v>0</v>
      </c>
      <c r="O42" s="20">
        <f t="shared" si="16"/>
        <v>67.38571428571429</v>
      </c>
      <c r="P42" s="14">
        <f t="shared" si="13"/>
        <v>37.85714285714285</v>
      </c>
      <c r="Q42" s="18">
        <f t="shared" si="14"/>
        <v>0</v>
      </c>
      <c r="R42" s="18">
        <f t="shared" si="15"/>
        <v>0</v>
      </c>
    </row>
    <row r="43" spans="1:18" ht="12.75">
      <c r="A43" s="22">
        <v>32611</v>
      </c>
      <c r="B43" s="32"/>
      <c r="C43" s="32"/>
      <c r="D43" s="32"/>
      <c r="E43" s="32"/>
      <c r="F43" s="32"/>
      <c r="G43" s="32"/>
      <c r="H43" s="32"/>
      <c r="I43" s="32"/>
      <c r="J43" s="18">
        <f t="shared" si="10"/>
        <v>0</v>
      </c>
      <c r="K43" s="18">
        <f t="shared" si="11"/>
        <v>0</v>
      </c>
      <c r="L43" s="18">
        <f t="shared" si="9"/>
        <v>70</v>
      </c>
      <c r="M43" s="18">
        <f t="shared" si="9"/>
        <v>89</v>
      </c>
      <c r="N43" s="14">
        <f t="shared" si="12"/>
        <v>0</v>
      </c>
      <c r="O43" s="20">
        <f t="shared" si="16"/>
        <v>67.38571428571429</v>
      </c>
      <c r="P43" s="14">
        <f t="shared" si="13"/>
        <v>37.85714285714285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 s="32">
        <v>2</v>
      </c>
      <c r="C44" s="32">
        <v>2</v>
      </c>
      <c r="D44" s="32"/>
      <c r="E44" s="32"/>
      <c r="F44" s="32"/>
      <c r="G44" s="32">
        <v>4</v>
      </c>
      <c r="H44" s="32"/>
      <c r="I44" s="32"/>
      <c r="J44" s="18">
        <f t="shared" si="10"/>
        <v>4</v>
      </c>
      <c r="K44" s="18">
        <f t="shared" si="11"/>
        <v>4</v>
      </c>
      <c r="L44" s="18">
        <f t="shared" si="9"/>
        <v>74</v>
      </c>
      <c r="M44" s="18">
        <f t="shared" si="9"/>
        <v>93</v>
      </c>
      <c r="N44" s="14">
        <f t="shared" si="12"/>
        <v>3.3904761904761904</v>
      </c>
      <c r="O44" s="20">
        <f t="shared" si="16"/>
        <v>70.77619047619048</v>
      </c>
      <c r="P44" s="14">
        <f t="shared" si="13"/>
        <v>39.76190476190476</v>
      </c>
      <c r="Q44" s="18">
        <f t="shared" si="14"/>
        <v>8</v>
      </c>
      <c r="R44" s="18">
        <f t="shared" si="15"/>
        <v>0</v>
      </c>
    </row>
    <row r="45" spans="1:18" ht="12.75">
      <c r="A45" s="22">
        <v>32613</v>
      </c>
      <c r="B45" s="33">
        <v>1</v>
      </c>
      <c r="C45" s="33">
        <v>7</v>
      </c>
      <c r="D45" s="32"/>
      <c r="E45" s="32"/>
      <c r="F45" s="32">
        <v>2</v>
      </c>
      <c r="G45" s="33">
        <v>11</v>
      </c>
      <c r="H45" s="32"/>
      <c r="I45" s="32"/>
      <c r="J45" s="18">
        <f t="shared" si="10"/>
        <v>8</v>
      </c>
      <c r="K45" s="18">
        <f t="shared" si="11"/>
        <v>13</v>
      </c>
      <c r="L45" s="18">
        <f aca="true" t="shared" si="17" ref="L45:M64">L44+J45</f>
        <v>82</v>
      </c>
      <c r="M45" s="18">
        <f t="shared" si="17"/>
        <v>106</v>
      </c>
      <c r="N45" s="14">
        <f t="shared" si="12"/>
        <v>8.9</v>
      </c>
      <c r="O45" s="20">
        <f t="shared" si="16"/>
        <v>79.67619047619048</v>
      </c>
      <c r="P45" s="14">
        <f t="shared" si="13"/>
        <v>44.76190476190476</v>
      </c>
      <c r="Q45" s="18">
        <f t="shared" si="14"/>
        <v>21</v>
      </c>
      <c r="R45" s="18">
        <f t="shared" si="15"/>
        <v>0</v>
      </c>
    </row>
    <row r="46" spans="1:18" ht="12.75">
      <c r="A46" s="22">
        <v>32614</v>
      </c>
      <c r="B46" s="32"/>
      <c r="C46" s="33"/>
      <c r="D46" s="32"/>
      <c r="E46" s="32"/>
      <c r="F46" s="33"/>
      <c r="G46" s="33"/>
      <c r="H46" s="32"/>
      <c r="I46" s="32"/>
      <c r="J46" s="18">
        <f t="shared" si="10"/>
        <v>0</v>
      </c>
      <c r="K46" s="18">
        <f t="shared" si="11"/>
        <v>0</v>
      </c>
      <c r="L46" s="18">
        <f t="shared" si="17"/>
        <v>82</v>
      </c>
      <c r="M46" s="18">
        <f t="shared" si="17"/>
        <v>106</v>
      </c>
      <c r="N46" s="14">
        <f t="shared" si="12"/>
        <v>0</v>
      </c>
      <c r="O46" s="20">
        <f t="shared" si="16"/>
        <v>79.67619047619048</v>
      </c>
      <c r="P46" s="14">
        <f t="shared" si="13"/>
        <v>44.76190476190476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32">
        <v>2</v>
      </c>
      <c r="C47" s="32">
        <v>2</v>
      </c>
      <c r="D47" s="32"/>
      <c r="E47" s="32"/>
      <c r="F47" s="32">
        <v>2</v>
      </c>
      <c r="G47" s="32">
        <v>14</v>
      </c>
      <c r="H47" s="32"/>
      <c r="I47" s="32"/>
      <c r="J47" s="18">
        <f t="shared" si="10"/>
        <v>4</v>
      </c>
      <c r="K47" s="18">
        <f t="shared" si="11"/>
        <v>16</v>
      </c>
      <c r="L47" s="18">
        <f t="shared" si="17"/>
        <v>86</v>
      </c>
      <c r="M47" s="18">
        <f t="shared" si="17"/>
        <v>122</v>
      </c>
      <c r="N47" s="14">
        <f t="shared" si="12"/>
        <v>8.476190476190476</v>
      </c>
      <c r="O47" s="20">
        <f t="shared" si="16"/>
        <v>88.15238095238097</v>
      </c>
      <c r="P47" s="14">
        <f t="shared" si="13"/>
        <v>49.523809523809526</v>
      </c>
      <c r="Q47" s="18">
        <f t="shared" si="14"/>
        <v>20</v>
      </c>
      <c r="R47" s="18">
        <f t="shared" si="15"/>
        <v>0</v>
      </c>
    </row>
    <row r="48" spans="1:18" ht="12.75">
      <c r="A48" s="22">
        <v>32616</v>
      </c>
      <c r="B48" s="33"/>
      <c r="C48" s="33"/>
      <c r="D48" s="32"/>
      <c r="E48" s="32"/>
      <c r="F48" s="33"/>
      <c r="G48" s="33"/>
      <c r="H48" s="32"/>
      <c r="I48" s="32"/>
      <c r="J48" s="18">
        <f t="shared" si="10"/>
        <v>0</v>
      </c>
      <c r="K48" s="18">
        <f t="shared" si="11"/>
        <v>0</v>
      </c>
      <c r="L48" s="18">
        <f t="shared" si="17"/>
        <v>86</v>
      </c>
      <c r="M48" s="18">
        <f t="shared" si="17"/>
        <v>122</v>
      </c>
      <c r="N48" s="14">
        <f t="shared" si="12"/>
        <v>0</v>
      </c>
      <c r="O48" s="20">
        <f t="shared" si="16"/>
        <v>88.15238095238097</v>
      </c>
      <c r="P48" s="14">
        <f t="shared" si="13"/>
        <v>49.523809523809526</v>
      </c>
      <c r="Q48" s="18">
        <f t="shared" si="14"/>
        <v>0</v>
      </c>
      <c r="R48" s="18">
        <f t="shared" si="15"/>
        <v>0</v>
      </c>
    </row>
    <row r="49" spans="1:18" ht="12.75">
      <c r="A49" s="22">
        <v>32617</v>
      </c>
      <c r="B49" s="32">
        <v>1</v>
      </c>
      <c r="C49" s="32">
        <v>12</v>
      </c>
      <c r="D49" s="32"/>
      <c r="E49" s="32"/>
      <c r="F49" s="32">
        <v>2</v>
      </c>
      <c r="G49" s="32">
        <v>33</v>
      </c>
      <c r="H49" s="32"/>
      <c r="I49" s="32"/>
      <c r="J49" s="18">
        <f t="shared" si="10"/>
        <v>13</v>
      </c>
      <c r="K49" s="18">
        <f t="shared" si="11"/>
        <v>35</v>
      </c>
      <c r="L49" s="18">
        <f t="shared" si="17"/>
        <v>99</v>
      </c>
      <c r="M49" s="18">
        <f t="shared" si="17"/>
        <v>157</v>
      </c>
      <c r="N49" s="14">
        <f t="shared" si="12"/>
        <v>20.34285714285714</v>
      </c>
      <c r="O49" s="20">
        <f t="shared" si="16"/>
        <v>108.49523809523811</v>
      </c>
      <c r="P49" s="14">
        <f t="shared" si="13"/>
        <v>60.95238095238095</v>
      </c>
      <c r="Q49" s="18">
        <f t="shared" si="14"/>
        <v>48</v>
      </c>
      <c r="R49" s="18">
        <f t="shared" si="15"/>
        <v>0</v>
      </c>
    </row>
    <row r="50" spans="1:18" ht="12.75">
      <c r="A50" s="22">
        <v>32618</v>
      </c>
      <c r="B50" s="32"/>
      <c r="C50" s="33"/>
      <c r="D50" s="33"/>
      <c r="E50" s="33"/>
      <c r="F50" s="33"/>
      <c r="G50" s="33"/>
      <c r="H50" s="33"/>
      <c r="I50" s="32"/>
      <c r="J50" s="18">
        <f t="shared" si="10"/>
        <v>0</v>
      </c>
      <c r="K50" s="18">
        <f t="shared" si="11"/>
        <v>0</v>
      </c>
      <c r="L50" s="18">
        <f t="shared" si="17"/>
        <v>99</v>
      </c>
      <c r="M50" s="18">
        <f t="shared" si="17"/>
        <v>157</v>
      </c>
      <c r="N50" s="14">
        <f t="shared" si="12"/>
        <v>0</v>
      </c>
      <c r="O50" s="20">
        <f t="shared" si="16"/>
        <v>108.49523809523811</v>
      </c>
      <c r="P50" s="14">
        <f t="shared" si="13"/>
        <v>60.95238095238095</v>
      </c>
      <c r="Q50" s="18">
        <f t="shared" si="14"/>
        <v>0</v>
      </c>
      <c r="R50" s="18">
        <f t="shared" si="15"/>
        <v>0</v>
      </c>
    </row>
    <row r="51" spans="1:18" ht="12.75">
      <c r="A51" s="22">
        <v>32619</v>
      </c>
      <c r="B51" s="32"/>
      <c r="C51" s="32"/>
      <c r="D51" s="32"/>
      <c r="E51" s="32"/>
      <c r="F51" s="32"/>
      <c r="G51" s="32"/>
      <c r="H51" s="32"/>
      <c r="I51" s="32"/>
      <c r="J51" s="18">
        <f t="shared" si="10"/>
        <v>0</v>
      </c>
      <c r="K51" s="18">
        <f t="shared" si="11"/>
        <v>0</v>
      </c>
      <c r="L51" s="18">
        <f t="shared" si="17"/>
        <v>99</v>
      </c>
      <c r="M51" s="18">
        <f t="shared" si="17"/>
        <v>157</v>
      </c>
      <c r="N51" s="14">
        <f t="shared" si="12"/>
        <v>0</v>
      </c>
      <c r="O51" s="20">
        <f t="shared" si="16"/>
        <v>108.49523809523811</v>
      </c>
      <c r="P51" s="14">
        <f t="shared" si="13"/>
        <v>60.95238095238095</v>
      </c>
      <c r="Q51" s="18">
        <f t="shared" si="14"/>
        <v>0</v>
      </c>
      <c r="R51" s="18">
        <f t="shared" si="15"/>
        <v>0</v>
      </c>
    </row>
    <row r="52" spans="1:18" ht="12.75">
      <c r="A52" s="22">
        <v>32620</v>
      </c>
      <c r="B52" s="32">
        <v>5</v>
      </c>
      <c r="C52" s="33">
        <v>19</v>
      </c>
      <c r="D52" s="32"/>
      <c r="E52" s="32">
        <v>1</v>
      </c>
      <c r="F52" s="32">
        <v>1</v>
      </c>
      <c r="G52" s="33">
        <v>15</v>
      </c>
      <c r="H52" s="32">
        <v>2</v>
      </c>
      <c r="I52" s="32">
        <v>1</v>
      </c>
      <c r="J52" s="18">
        <f t="shared" si="10"/>
        <v>23</v>
      </c>
      <c r="K52" s="18">
        <f t="shared" si="11"/>
        <v>13</v>
      </c>
      <c r="L52" s="18">
        <f t="shared" si="17"/>
        <v>122</v>
      </c>
      <c r="M52" s="18">
        <f t="shared" si="17"/>
        <v>170</v>
      </c>
      <c r="N52" s="14">
        <f t="shared" si="12"/>
        <v>15.257142857142856</v>
      </c>
      <c r="O52" s="20">
        <f t="shared" si="16"/>
        <v>123.75238095238096</v>
      </c>
      <c r="P52" s="14">
        <f t="shared" si="13"/>
        <v>69.52380952380952</v>
      </c>
      <c r="Q52" s="18">
        <f t="shared" si="14"/>
        <v>40</v>
      </c>
      <c r="R52" s="18">
        <f t="shared" si="15"/>
        <v>4</v>
      </c>
    </row>
    <row r="53" spans="1:19" ht="12.75">
      <c r="A53" s="22">
        <v>32621</v>
      </c>
      <c r="B53" s="33"/>
      <c r="C53" s="33"/>
      <c r="D53" s="32"/>
      <c r="E53" s="32"/>
      <c r="F53" s="33"/>
      <c r="G53" s="33"/>
      <c r="H53" s="32"/>
      <c r="I53" s="32"/>
      <c r="J53" s="18">
        <f t="shared" si="10"/>
        <v>0</v>
      </c>
      <c r="K53" s="18">
        <f t="shared" si="11"/>
        <v>0</v>
      </c>
      <c r="L53" s="18">
        <f t="shared" si="17"/>
        <v>122</v>
      </c>
      <c r="M53" s="18">
        <f t="shared" si="17"/>
        <v>170</v>
      </c>
      <c r="N53" s="14">
        <f t="shared" si="12"/>
        <v>0</v>
      </c>
      <c r="O53" s="20">
        <f t="shared" si="16"/>
        <v>123.75238095238096</v>
      </c>
      <c r="P53" s="14">
        <f t="shared" si="13"/>
        <v>69.52380952380952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22">
        <v>32622</v>
      </c>
      <c r="B54" s="32">
        <v>1</v>
      </c>
      <c r="C54" s="32">
        <v>3</v>
      </c>
      <c r="D54" s="32"/>
      <c r="E54" s="32"/>
      <c r="F54" s="32"/>
      <c r="G54" s="32">
        <v>13</v>
      </c>
      <c r="H54" s="32"/>
      <c r="I54" s="32"/>
      <c r="J54" s="18">
        <f t="shared" si="10"/>
        <v>4</v>
      </c>
      <c r="K54" s="18">
        <f t="shared" si="11"/>
        <v>13</v>
      </c>
      <c r="L54" s="18">
        <f t="shared" si="17"/>
        <v>126</v>
      </c>
      <c r="M54" s="18">
        <f t="shared" si="17"/>
        <v>183</v>
      </c>
      <c r="N54" s="14">
        <f t="shared" si="12"/>
        <v>7.204761904761905</v>
      </c>
      <c r="O54" s="20">
        <f t="shared" si="16"/>
        <v>130.95714285714286</v>
      </c>
      <c r="P54" s="14">
        <f t="shared" si="13"/>
        <v>73.57142857142857</v>
      </c>
      <c r="Q54" s="18">
        <f t="shared" si="14"/>
        <v>17</v>
      </c>
      <c r="R54" s="18">
        <f t="shared" si="15"/>
        <v>0</v>
      </c>
    </row>
    <row r="55" spans="1:18" ht="12.75">
      <c r="A55" s="22">
        <v>32623</v>
      </c>
      <c r="B55" s="33"/>
      <c r="C55" s="33"/>
      <c r="D55" s="33"/>
      <c r="E55" s="33"/>
      <c r="F55" s="33"/>
      <c r="G55" s="33"/>
      <c r="H55" s="33"/>
      <c r="I55" s="32"/>
      <c r="J55" s="18">
        <f t="shared" si="10"/>
        <v>0</v>
      </c>
      <c r="K55" s="18">
        <f t="shared" si="11"/>
        <v>0</v>
      </c>
      <c r="L55" s="18">
        <f t="shared" si="17"/>
        <v>126</v>
      </c>
      <c r="M55" s="18">
        <f t="shared" si="17"/>
        <v>183</v>
      </c>
      <c r="N55" s="14">
        <f t="shared" si="12"/>
        <v>0</v>
      </c>
      <c r="O55" s="20">
        <f t="shared" si="16"/>
        <v>130.95714285714286</v>
      </c>
      <c r="P55" s="14">
        <f t="shared" si="13"/>
        <v>73.57142857142857</v>
      </c>
      <c r="Q55" s="18">
        <f t="shared" si="14"/>
        <v>0</v>
      </c>
      <c r="R55" s="18">
        <f t="shared" si="15"/>
        <v>0</v>
      </c>
    </row>
    <row r="56" spans="1:18" ht="12.75">
      <c r="A56" s="22">
        <v>32624</v>
      </c>
      <c r="B56" s="32">
        <v>2</v>
      </c>
      <c r="C56" s="32">
        <v>12</v>
      </c>
      <c r="D56" s="32"/>
      <c r="E56" s="32">
        <v>1</v>
      </c>
      <c r="F56" s="32"/>
      <c r="G56" s="32">
        <v>13</v>
      </c>
      <c r="H56" s="32"/>
      <c r="I56" s="32"/>
      <c r="J56" s="18">
        <f t="shared" si="10"/>
        <v>13</v>
      </c>
      <c r="K56" s="18">
        <f t="shared" si="11"/>
        <v>13</v>
      </c>
      <c r="L56" s="18">
        <f t="shared" si="17"/>
        <v>139</v>
      </c>
      <c r="M56" s="18">
        <f t="shared" si="17"/>
        <v>196</v>
      </c>
      <c r="N56" s="14">
        <f t="shared" si="12"/>
        <v>11.019047619047619</v>
      </c>
      <c r="O56" s="20">
        <f t="shared" si="16"/>
        <v>141.97619047619048</v>
      </c>
      <c r="P56" s="14">
        <f t="shared" si="13"/>
        <v>79.76190476190474</v>
      </c>
      <c r="Q56" s="18">
        <f t="shared" si="14"/>
        <v>27</v>
      </c>
      <c r="R56" s="18">
        <f t="shared" si="15"/>
        <v>1</v>
      </c>
    </row>
    <row r="57" spans="1:18" ht="12.75">
      <c r="A57" s="22">
        <v>32625</v>
      </c>
      <c r="B57" s="33"/>
      <c r="C57" s="33"/>
      <c r="D57" s="32"/>
      <c r="E57" s="32"/>
      <c r="F57" s="33"/>
      <c r="G57" s="33"/>
      <c r="H57" s="32"/>
      <c r="I57" s="33"/>
      <c r="J57" s="18">
        <f t="shared" si="10"/>
        <v>0</v>
      </c>
      <c r="K57" s="18">
        <f t="shared" si="11"/>
        <v>0</v>
      </c>
      <c r="L57" s="18">
        <f t="shared" si="17"/>
        <v>139</v>
      </c>
      <c r="M57" s="18">
        <f t="shared" si="17"/>
        <v>196</v>
      </c>
      <c r="N57" s="14">
        <f t="shared" si="12"/>
        <v>0</v>
      </c>
      <c r="O57" s="20">
        <f t="shared" si="16"/>
        <v>141.97619047619048</v>
      </c>
      <c r="P57" s="14">
        <f t="shared" si="13"/>
        <v>79.76190476190474</v>
      </c>
      <c r="Q57" s="18">
        <f t="shared" si="14"/>
        <v>0</v>
      </c>
      <c r="R57" s="18">
        <f t="shared" si="15"/>
        <v>0</v>
      </c>
    </row>
    <row r="58" spans="1:18" ht="12.75">
      <c r="A58" s="22">
        <v>32626</v>
      </c>
      <c r="B58" s="32">
        <v>1</v>
      </c>
      <c r="C58" s="32">
        <v>5</v>
      </c>
      <c r="D58" s="32"/>
      <c r="E58" s="32">
        <v>1</v>
      </c>
      <c r="F58" s="32">
        <v>1</v>
      </c>
      <c r="G58" s="32">
        <v>14</v>
      </c>
      <c r="H58" s="32"/>
      <c r="I58" s="32"/>
      <c r="J58" s="18">
        <f t="shared" si="10"/>
        <v>5</v>
      </c>
      <c r="K58" s="18">
        <f t="shared" si="11"/>
        <v>15</v>
      </c>
      <c r="L58" s="18">
        <f t="shared" si="17"/>
        <v>144</v>
      </c>
      <c r="M58" s="18">
        <f t="shared" si="17"/>
        <v>211</v>
      </c>
      <c r="N58" s="14">
        <f t="shared" si="12"/>
        <v>8.476190476190476</v>
      </c>
      <c r="O58" s="20">
        <f t="shared" si="16"/>
        <v>150.45238095238096</v>
      </c>
      <c r="P58" s="14">
        <f t="shared" si="13"/>
        <v>84.5238095238095</v>
      </c>
      <c r="Q58" s="18">
        <f t="shared" si="14"/>
        <v>21</v>
      </c>
      <c r="R58" s="18">
        <f t="shared" si="15"/>
        <v>1</v>
      </c>
    </row>
    <row r="59" spans="1:18" ht="12.75">
      <c r="A59" s="22">
        <v>32627</v>
      </c>
      <c r="B59" s="32"/>
      <c r="C59" s="33">
        <v>3</v>
      </c>
      <c r="D59" s="32"/>
      <c r="E59" s="32"/>
      <c r="F59" s="32"/>
      <c r="G59" s="33">
        <v>3</v>
      </c>
      <c r="H59" s="32">
        <v>1</v>
      </c>
      <c r="I59" s="32"/>
      <c r="J59" s="18">
        <f t="shared" si="10"/>
        <v>3</v>
      </c>
      <c r="K59" s="18">
        <f t="shared" si="11"/>
        <v>2</v>
      </c>
      <c r="L59" s="18">
        <f t="shared" si="17"/>
        <v>147</v>
      </c>
      <c r="M59" s="18">
        <f t="shared" si="17"/>
        <v>213</v>
      </c>
      <c r="N59" s="14">
        <f t="shared" si="12"/>
        <v>2.119047619047619</v>
      </c>
      <c r="O59" s="20">
        <f t="shared" si="16"/>
        <v>152.57142857142858</v>
      </c>
      <c r="P59" s="14">
        <f t="shared" si="13"/>
        <v>85.71428571428571</v>
      </c>
      <c r="Q59" s="18">
        <f t="shared" si="14"/>
        <v>6</v>
      </c>
      <c r="R59" s="18">
        <f t="shared" si="15"/>
        <v>1</v>
      </c>
    </row>
    <row r="60" spans="1:18" ht="12.75">
      <c r="A60" s="22">
        <v>32628</v>
      </c>
      <c r="B60" s="32"/>
      <c r="C60" s="32"/>
      <c r="D60" s="32"/>
      <c r="E60" s="32"/>
      <c r="F60" s="32"/>
      <c r="G60" s="32"/>
      <c r="H60" s="32"/>
      <c r="I60" s="32"/>
      <c r="J60" s="18">
        <f t="shared" si="10"/>
        <v>0</v>
      </c>
      <c r="K60" s="18">
        <f t="shared" si="11"/>
        <v>0</v>
      </c>
      <c r="L60" s="18">
        <f t="shared" si="17"/>
        <v>147</v>
      </c>
      <c r="M60" s="18">
        <f t="shared" si="17"/>
        <v>213</v>
      </c>
      <c r="N60" s="14">
        <f t="shared" si="12"/>
        <v>0</v>
      </c>
      <c r="O60" s="20">
        <f t="shared" si="16"/>
        <v>152.57142857142858</v>
      </c>
      <c r="P60" s="14">
        <f t="shared" si="13"/>
        <v>85.71428571428571</v>
      </c>
      <c r="Q60" s="18">
        <f t="shared" si="14"/>
        <v>0</v>
      </c>
      <c r="R60" s="18">
        <f t="shared" si="15"/>
        <v>0</v>
      </c>
    </row>
    <row r="61" spans="1:18" ht="12.75">
      <c r="A61" s="22">
        <v>32629</v>
      </c>
      <c r="B61" s="33">
        <v>3</v>
      </c>
      <c r="C61" s="32">
        <v>6</v>
      </c>
      <c r="D61" s="32"/>
      <c r="E61" s="32"/>
      <c r="F61" s="32"/>
      <c r="G61" s="33"/>
      <c r="H61" s="32"/>
      <c r="I61" s="32"/>
      <c r="J61" s="18">
        <f t="shared" si="10"/>
        <v>9</v>
      </c>
      <c r="K61" s="18">
        <f t="shared" si="11"/>
        <v>0</v>
      </c>
      <c r="L61" s="18">
        <f t="shared" si="17"/>
        <v>156</v>
      </c>
      <c r="M61" s="18">
        <f t="shared" si="17"/>
        <v>213</v>
      </c>
      <c r="N61" s="14">
        <f t="shared" si="12"/>
        <v>3.814285714285714</v>
      </c>
      <c r="O61" s="20">
        <f t="shared" si="16"/>
        <v>156.3857142857143</v>
      </c>
      <c r="P61" s="14">
        <f t="shared" si="13"/>
        <v>87.85714285714285</v>
      </c>
      <c r="Q61" s="18">
        <f t="shared" si="14"/>
        <v>9</v>
      </c>
      <c r="R61" s="18">
        <f t="shared" si="15"/>
        <v>0</v>
      </c>
    </row>
    <row r="62" spans="1:18" ht="12.75">
      <c r="A62" s="22">
        <v>32630</v>
      </c>
      <c r="B62" s="32"/>
      <c r="C62" s="32"/>
      <c r="D62" s="32"/>
      <c r="E62" s="32"/>
      <c r="F62" s="32"/>
      <c r="G62" s="32"/>
      <c r="H62" s="32"/>
      <c r="I62" s="32"/>
      <c r="J62" s="18">
        <f t="shared" si="10"/>
        <v>0</v>
      </c>
      <c r="K62" s="18">
        <f t="shared" si="11"/>
        <v>0</v>
      </c>
      <c r="L62" s="18">
        <f t="shared" si="17"/>
        <v>156</v>
      </c>
      <c r="M62" s="18">
        <f t="shared" si="17"/>
        <v>213</v>
      </c>
      <c r="N62" s="14">
        <f t="shared" si="12"/>
        <v>0</v>
      </c>
      <c r="O62" s="20">
        <f t="shared" si="16"/>
        <v>156.3857142857143</v>
      </c>
      <c r="P62" s="14">
        <f t="shared" si="13"/>
        <v>87.85714285714285</v>
      </c>
      <c r="Q62" s="18">
        <f t="shared" si="14"/>
        <v>0</v>
      </c>
      <c r="R62" s="18">
        <f t="shared" si="15"/>
        <v>0</v>
      </c>
    </row>
    <row r="63" spans="1:18" ht="12.75">
      <c r="A63" s="22">
        <v>32631</v>
      </c>
      <c r="B63" s="32">
        <v>1</v>
      </c>
      <c r="C63" s="33">
        <v>3</v>
      </c>
      <c r="D63" s="32"/>
      <c r="E63" s="33">
        <v>1</v>
      </c>
      <c r="F63" s="33"/>
      <c r="G63" s="33">
        <v>2</v>
      </c>
      <c r="H63" s="32"/>
      <c r="I63" s="33"/>
      <c r="J63" s="18">
        <f t="shared" si="10"/>
        <v>3</v>
      </c>
      <c r="K63" s="18">
        <f t="shared" si="11"/>
        <v>2</v>
      </c>
      <c r="L63" s="18">
        <f t="shared" si="17"/>
        <v>159</v>
      </c>
      <c r="M63" s="18">
        <f t="shared" si="17"/>
        <v>215</v>
      </c>
      <c r="N63" s="14">
        <f t="shared" si="12"/>
        <v>2.119047619047619</v>
      </c>
      <c r="O63" s="20">
        <f t="shared" si="16"/>
        <v>158.50476190476192</v>
      </c>
      <c r="P63" s="14">
        <f t="shared" si="13"/>
        <v>89.04761904761905</v>
      </c>
      <c r="Q63" s="18">
        <f t="shared" si="14"/>
        <v>6</v>
      </c>
      <c r="R63" s="18">
        <f t="shared" si="15"/>
        <v>1</v>
      </c>
    </row>
    <row r="64" spans="1:18" ht="12.75">
      <c r="A64" s="22">
        <v>32632</v>
      </c>
      <c r="B64" s="32"/>
      <c r="C64" s="33"/>
      <c r="D64" s="32"/>
      <c r="E64" s="32"/>
      <c r="F64" s="33"/>
      <c r="G64" s="33"/>
      <c r="H64" s="32"/>
      <c r="I64" s="33"/>
      <c r="J64" s="18">
        <f t="shared" si="10"/>
        <v>0</v>
      </c>
      <c r="K64" s="18">
        <f t="shared" si="11"/>
        <v>0</v>
      </c>
      <c r="L64" s="18">
        <f t="shared" si="17"/>
        <v>159</v>
      </c>
      <c r="M64" s="18">
        <f t="shared" si="17"/>
        <v>215</v>
      </c>
      <c r="N64" s="14">
        <f t="shared" si="12"/>
        <v>0</v>
      </c>
      <c r="O64" s="20">
        <f t="shared" si="16"/>
        <v>158.50476190476192</v>
      </c>
      <c r="P64" s="14">
        <f t="shared" si="13"/>
        <v>89.04761904761905</v>
      </c>
      <c r="Q64" s="18">
        <f t="shared" si="14"/>
        <v>0</v>
      </c>
      <c r="R64" s="18">
        <f t="shared" si="15"/>
        <v>0</v>
      </c>
    </row>
    <row r="65" spans="1:18" ht="12.75">
      <c r="A65" s="22">
        <v>32633</v>
      </c>
      <c r="B65" s="32"/>
      <c r="C65" s="32"/>
      <c r="D65" s="32"/>
      <c r="E65" s="32"/>
      <c r="F65" s="32"/>
      <c r="G65" s="32"/>
      <c r="H65" s="32"/>
      <c r="I65" s="32"/>
      <c r="J65" s="18">
        <f t="shared" si="10"/>
        <v>0</v>
      </c>
      <c r="K65" s="18">
        <f t="shared" si="11"/>
        <v>0</v>
      </c>
      <c r="L65" s="18">
        <f aca="true" t="shared" si="18" ref="L65:M84">L64+J65</f>
        <v>159</v>
      </c>
      <c r="M65" s="18">
        <f t="shared" si="18"/>
        <v>215</v>
      </c>
      <c r="N65" s="14">
        <f t="shared" si="12"/>
        <v>0</v>
      </c>
      <c r="O65" s="20">
        <f t="shared" si="16"/>
        <v>158.50476190476192</v>
      </c>
      <c r="P65" s="14">
        <f t="shared" si="13"/>
        <v>89.04761904761905</v>
      </c>
      <c r="Q65" s="18">
        <f t="shared" si="14"/>
        <v>0</v>
      </c>
      <c r="R65" s="18">
        <f t="shared" si="15"/>
        <v>0</v>
      </c>
    </row>
    <row r="66" spans="1:18" ht="12.75">
      <c r="A66" s="22">
        <v>32634</v>
      </c>
      <c r="B66" s="32">
        <v>1</v>
      </c>
      <c r="C66" s="33">
        <v>6</v>
      </c>
      <c r="D66" s="32">
        <v>1</v>
      </c>
      <c r="E66" s="34"/>
      <c r="F66" s="33"/>
      <c r="G66" s="33">
        <v>11</v>
      </c>
      <c r="H66" s="32"/>
      <c r="I66" s="32"/>
      <c r="J66" s="18">
        <f t="shared" si="10"/>
        <v>6</v>
      </c>
      <c r="K66" s="18">
        <f t="shared" si="11"/>
        <v>11</v>
      </c>
      <c r="L66" s="18">
        <f t="shared" si="18"/>
        <v>165</v>
      </c>
      <c r="M66" s="18">
        <f t="shared" si="18"/>
        <v>226</v>
      </c>
      <c r="N66" s="14">
        <f t="shared" si="12"/>
        <v>7.204761904761905</v>
      </c>
      <c r="O66" s="20">
        <f t="shared" si="16"/>
        <v>165.70952380952383</v>
      </c>
      <c r="P66" s="14">
        <f t="shared" si="13"/>
        <v>93.09523809523809</v>
      </c>
      <c r="Q66" s="18">
        <f t="shared" si="14"/>
        <v>18</v>
      </c>
      <c r="R66" s="18">
        <f t="shared" si="15"/>
        <v>1</v>
      </c>
    </row>
    <row r="67" spans="1:19" ht="12.75">
      <c r="A67" s="22">
        <v>32635</v>
      </c>
      <c r="B67" s="32"/>
      <c r="C67" s="32"/>
      <c r="D67" s="32"/>
      <c r="E67" s="32"/>
      <c r="F67" s="32"/>
      <c r="G67" s="32"/>
      <c r="H67" s="32"/>
      <c r="I67" s="32"/>
      <c r="J67" s="18">
        <f t="shared" si="10"/>
        <v>0</v>
      </c>
      <c r="K67" s="18">
        <f t="shared" si="11"/>
        <v>0</v>
      </c>
      <c r="L67" s="18">
        <f t="shared" si="18"/>
        <v>165</v>
      </c>
      <c r="M67" s="18">
        <f t="shared" si="18"/>
        <v>226</v>
      </c>
      <c r="N67" s="14">
        <f t="shared" si="12"/>
        <v>0</v>
      </c>
      <c r="O67" s="20">
        <f t="shared" si="16"/>
        <v>165.70952380952383</v>
      </c>
      <c r="P67" s="14">
        <f t="shared" si="13"/>
        <v>93.09523809523809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22">
        <v>32636</v>
      </c>
      <c r="B68" s="32"/>
      <c r="C68" s="32">
        <v>1</v>
      </c>
      <c r="D68" s="33"/>
      <c r="E68" s="33"/>
      <c r="F68" s="32">
        <v>1</v>
      </c>
      <c r="G68" s="33"/>
      <c r="H68" s="32">
        <v>1</v>
      </c>
      <c r="I68" s="33"/>
      <c r="J68" s="18">
        <f aca="true" t="shared" si="19" ref="J68:J94">+B68+C68-D68-E68</f>
        <v>1</v>
      </c>
      <c r="K68" s="18">
        <f aca="true" t="shared" si="20" ref="K68:K94">+F68+G68-H68-I68</f>
        <v>0</v>
      </c>
      <c r="L68" s="18">
        <f t="shared" si="18"/>
        <v>166</v>
      </c>
      <c r="M68" s="18">
        <f t="shared" si="18"/>
        <v>226</v>
      </c>
      <c r="N68" s="14">
        <f aca="true" t="shared" si="21" ref="N68:N94">(+J68+K68)*($J$96/($J$96+$K$96))</f>
        <v>0.4238095238095238</v>
      </c>
      <c r="O68" s="20">
        <f t="shared" si="16"/>
        <v>166.13333333333335</v>
      </c>
      <c r="P68" s="14">
        <f aca="true" t="shared" si="22" ref="P68:P94">O68*100/$N$96</f>
        <v>93.33333333333333</v>
      </c>
      <c r="Q68" s="18">
        <f aca="true" t="shared" si="23" ref="Q68:Q94">+B68+C68+F68+G68</f>
        <v>2</v>
      </c>
      <c r="R68" s="18">
        <f aca="true" t="shared" si="24" ref="R68:R94">D68+E68+H68+I68</f>
        <v>1</v>
      </c>
    </row>
    <row r="69" spans="1:18" ht="12.75">
      <c r="A69" s="22">
        <v>32637</v>
      </c>
      <c r="B69" s="32"/>
      <c r="C69" s="32"/>
      <c r="D69" s="32"/>
      <c r="E69" s="32"/>
      <c r="F69" s="32"/>
      <c r="G69" s="32"/>
      <c r="H69" s="32"/>
      <c r="I69" s="32"/>
      <c r="J69" s="18">
        <f t="shared" si="19"/>
        <v>0</v>
      </c>
      <c r="K69" s="18">
        <f t="shared" si="20"/>
        <v>0</v>
      </c>
      <c r="L69" s="18">
        <f t="shared" si="18"/>
        <v>166</v>
      </c>
      <c r="M69" s="18">
        <f t="shared" si="18"/>
        <v>226</v>
      </c>
      <c r="N69" s="14">
        <f t="shared" si="21"/>
        <v>0</v>
      </c>
      <c r="O69" s="20">
        <f aca="true" t="shared" si="25" ref="O69:O94">O68+N69</f>
        <v>166.13333333333335</v>
      </c>
      <c r="P69" s="14">
        <f t="shared" si="22"/>
        <v>93.33333333333333</v>
      </c>
      <c r="Q69" s="18">
        <f t="shared" si="23"/>
        <v>0</v>
      </c>
      <c r="R69" s="18">
        <f t="shared" si="24"/>
        <v>0</v>
      </c>
    </row>
    <row r="70" spans="1:18" ht="12.75">
      <c r="A70" s="22">
        <v>32638</v>
      </c>
      <c r="B70" s="32"/>
      <c r="C70" s="33">
        <v>4</v>
      </c>
      <c r="D70" s="32"/>
      <c r="E70" s="32"/>
      <c r="F70" s="32"/>
      <c r="G70" s="32">
        <v>2</v>
      </c>
      <c r="H70" s="32"/>
      <c r="I70" s="32"/>
      <c r="J70" s="18">
        <f t="shared" si="19"/>
        <v>4</v>
      </c>
      <c r="K70" s="18">
        <f t="shared" si="20"/>
        <v>2</v>
      </c>
      <c r="L70" s="18">
        <f t="shared" si="18"/>
        <v>170</v>
      </c>
      <c r="M70" s="18">
        <f t="shared" si="18"/>
        <v>228</v>
      </c>
      <c r="N70" s="14">
        <f t="shared" si="21"/>
        <v>2.5428571428571427</v>
      </c>
      <c r="O70" s="20">
        <f t="shared" si="25"/>
        <v>168.6761904761905</v>
      </c>
      <c r="P70" s="14">
        <f t="shared" si="22"/>
        <v>94.76190476190476</v>
      </c>
      <c r="Q70" s="18">
        <f t="shared" si="23"/>
        <v>6</v>
      </c>
      <c r="R70" s="18">
        <f t="shared" si="24"/>
        <v>0</v>
      </c>
    </row>
    <row r="71" spans="1:18" ht="12.75">
      <c r="A71" s="22">
        <v>32639</v>
      </c>
      <c r="B71" s="32"/>
      <c r="C71" s="33"/>
      <c r="D71" s="33"/>
      <c r="E71" s="32"/>
      <c r="F71" s="32"/>
      <c r="G71" s="33"/>
      <c r="H71" s="32"/>
      <c r="I71" s="32"/>
      <c r="J71" s="18">
        <f t="shared" si="19"/>
        <v>0</v>
      </c>
      <c r="K71" s="18">
        <f t="shared" si="20"/>
        <v>0</v>
      </c>
      <c r="L71" s="18">
        <f t="shared" si="18"/>
        <v>170</v>
      </c>
      <c r="M71" s="18">
        <f t="shared" si="18"/>
        <v>228</v>
      </c>
      <c r="N71" s="14">
        <f t="shared" si="21"/>
        <v>0</v>
      </c>
      <c r="O71" s="20">
        <f t="shared" si="25"/>
        <v>168.6761904761905</v>
      </c>
      <c r="P71" s="14">
        <f t="shared" si="22"/>
        <v>94.76190476190476</v>
      </c>
      <c r="Q71" s="18">
        <f t="shared" si="23"/>
        <v>0</v>
      </c>
      <c r="R71" s="18">
        <f t="shared" si="24"/>
        <v>0</v>
      </c>
    </row>
    <row r="72" spans="1:18" ht="12.75">
      <c r="A72" s="22">
        <v>32640</v>
      </c>
      <c r="B72" s="32">
        <v>2</v>
      </c>
      <c r="C72" s="32">
        <v>5</v>
      </c>
      <c r="D72" s="32"/>
      <c r="E72" s="32"/>
      <c r="F72" s="32"/>
      <c r="G72" s="32">
        <v>5</v>
      </c>
      <c r="H72" s="32"/>
      <c r="I72" s="32"/>
      <c r="J72" s="18">
        <f t="shared" si="19"/>
        <v>7</v>
      </c>
      <c r="K72" s="18">
        <f t="shared" si="20"/>
        <v>5</v>
      </c>
      <c r="L72" s="18">
        <f t="shared" si="18"/>
        <v>177</v>
      </c>
      <c r="M72" s="18">
        <f t="shared" si="18"/>
        <v>233</v>
      </c>
      <c r="N72" s="14">
        <f t="shared" si="21"/>
        <v>5.085714285714285</v>
      </c>
      <c r="O72" s="20">
        <f t="shared" si="25"/>
        <v>173.7619047619048</v>
      </c>
      <c r="P72" s="14">
        <f t="shared" si="22"/>
        <v>97.6190476190476</v>
      </c>
      <c r="Q72" s="18">
        <f t="shared" si="23"/>
        <v>12</v>
      </c>
      <c r="R72" s="18">
        <f t="shared" si="24"/>
        <v>0</v>
      </c>
    </row>
    <row r="73" spans="1:18" ht="12.75">
      <c r="A73" s="22">
        <v>32641</v>
      </c>
      <c r="B73" s="32"/>
      <c r="C73" s="33">
        <v>1</v>
      </c>
      <c r="D73" s="34"/>
      <c r="E73" s="32"/>
      <c r="F73" s="32"/>
      <c r="G73" s="33">
        <v>2</v>
      </c>
      <c r="H73" s="32"/>
      <c r="I73" s="32"/>
      <c r="J73" s="18">
        <f t="shared" si="19"/>
        <v>1</v>
      </c>
      <c r="K73" s="18">
        <f t="shared" si="20"/>
        <v>2</v>
      </c>
      <c r="L73" s="18">
        <f t="shared" si="18"/>
        <v>178</v>
      </c>
      <c r="M73" s="18">
        <f t="shared" si="18"/>
        <v>235</v>
      </c>
      <c r="N73" s="14">
        <f t="shared" si="21"/>
        <v>1.2714285714285714</v>
      </c>
      <c r="O73" s="20">
        <f t="shared" si="25"/>
        <v>175.03333333333336</v>
      </c>
      <c r="P73" s="14">
        <f t="shared" si="22"/>
        <v>98.33333333333333</v>
      </c>
      <c r="Q73" s="18">
        <f t="shared" si="23"/>
        <v>3</v>
      </c>
      <c r="R73" s="18">
        <f t="shared" si="24"/>
        <v>0</v>
      </c>
    </row>
    <row r="74" spans="1:18" ht="12.75">
      <c r="A74" s="22">
        <v>32642</v>
      </c>
      <c r="B74" s="32"/>
      <c r="C74" s="32"/>
      <c r="D74" s="32"/>
      <c r="E74" s="32"/>
      <c r="F74" s="32"/>
      <c r="G74" s="32"/>
      <c r="H74" s="32"/>
      <c r="I74" s="32"/>
      <c r="J74" s="18">
        <f t="shared" si="19"/>
        <v>0</v>
      </c>
      <c r="K74" s="18">
        <f t="shared" si="20"/>
        <v>0</v>
      </c>
      <c r="L74" s="18">
        <f t="shared" si="18"/>
        <v>178</v>
      </c>
      <c r="M74" s="18">
        <f t="shared" si="18"/>
        <v>235</v>
      </c>
      <c r="N74" s="14">
        <f t="shared" si="21"/>
        <v>0</v>
      </c>
      <c r="O74" s="20">
        <f t="shared" si="25"/>
        <v>175.03333333333336</v>
      </c>
      <c r="P74" s="14">
        <f t="shared" si="22"/>
        <v>98.33333333333333</v>
      </c>
      <c r="Q74" s="18">
        <f t="shared" si="23"/>
        <v>0</v>
      </c>
      <c r="R74" s="18">
        <f t="shared" si="24"/>
        <v>0</v>
      </c>
    </row>
    <row r="75" spans="1:18" ht="12.75">
      <c r="A75" s="22">
        <v>32643</v>
      </c>
      <c r="B75" s="32"/>
      <c r="C75" s="33"/>
      <c r="D75" s="34"/>
      <c r="E75" s="33"/>
      <c r="F75" s="33"/>
      <c r="G75" s="33"/>
      <c r="H75" s="33"/>
      <c r="I75" s="32"/>
      <c r="J75" s="18">
        <f t="shared" si="19"/>
        <v>0</v>
      </c>
      <c r="K75" s="18">
        <f t="shared" si="20"/>
        <v>0</v>
      </c>
      <c r="L75" s="18">
        <f t="shared" si="18"/>
        <v>178</v>
      </c>
      <c r="M75" s="18">
        <f t="shared" si="18"/>
        <v>235</v>
      </c>
      <c r="N75" s="14">
        <f t="shared" si="21"/>
        <v>0</v>
      </c>
      <c r="O75" s="20">
        <f t="shared" si="25"/>
        <v>175.03333333333336</v>
      </c>
      <c r="P75" s="14">
        <f t="shared" si="22"/>
        <v>98.33333333333333</v>
      </c>
      <c r="Q75" s="18">
        <f t="shared" si="23"/>
        <v>0</v>
      </c>
      <c r="R75" s="18">
        <f t="shared" si="24"/>
        <v>0</v>
      </c>
    </row>
    <row r="76" spans="1:18" ht="12.75">
      <c r="A76" s="22">
        <v>32644</v>
      </c>
      <c r="B76" s="32"/>
      <c r="C76" s="32">
        <v>1</v>
      </c>
      <c r="D76" s="32"/>
      <c r="E76" s="32"/>
      <c r="F76" s="32"/>
      <c r="G76" s="32">
        <v>2</v>
      </c>
      <c r="H76" s="32"/>
      <c r="I76" s="32"/>
      <c r="J76" s="18">
        <f t="shared" si="19"/>
        <v>1</v>
      </c>
      <c r="K76" s="18">
        <f t="shared" si="20"/>
        <v>2</v>
      </c>
      <c r="L76" s="18">
        <f t="shared" si="18"/>
        <v>179</v>
      </c>
      <c r="M76" s="18">
        <f t="shared" si="18"/>
        <v>237</v>
      </c>
      <c r="N76" s="14">
        <f t="shared" si="21"/>
        <v>1.2714285714285714</v>
      </c>
      <c r="O76" s="20">
        <f t="shared" si="25"/>
        <v>176.30476190476193</v>
      </c>
      <c r="P76" s="14">
        <f t="shared" si="22"/>
        <v>99.04761904761905</v>
      </c>
      <c r="Q76" s="18">
        <f t="shared" si="23"/>
        <v>3</v>
      </c>
      <c r="R76" s="18">
        <f t="shared" si="24"/>
        <v>0</v>
      </c>
    </row>
    <row r="77" spans="1:18" ht="12.75">
      <c r="A77" s="22">
        <v>32645</v>
      </c>
      <c r="B77" s="32"/>
      <c r="C77" s="33"/>
      <c r="D77" s="32"/>
      <c r="E77" s="32"/>
      <c r="F77" s="32"/>
      <c r="G77" s="33"/>
      <c r="H77" s="33"/>
      <c r="I77" s="33"/>
      <c r="J77" s="18">
        <f t="shared" si="19"/>
        <v>0</v>
      </c>
      <c r="K77" s="18">
        <f t="shared" si="20"/>
        <v>0</v>
      </c>
      <c r="L77" s="18">
        <f t="shared" si="18"/>
        <v>179</v>
      </c>
      <c r="M77" s="18">
        <f t="shared" si="18"/>
        <v>237</v>
      </c>
      <c r="N77" s="14">
        <f t="shared" si="21"/>
        <v>0</v>
      </c>
      <c r="O77" s="20">
        <f t="shared" si="25"/>
        <v>176.30476190476193</v>
      </c>
      <c r="P77" s="14">
        <f t="shared" si="22"/>
        <v>99.04761904761905</v>
      </c>
      <c r="Q77" s="18">
        <f t="shared" si="23"/>
        <v>0</v>
      </c>
      <c r="R77" s="18">
        <f t="shared" si="24"/>
        <v>0</v>
      </c>
    </row>
    <row r="78" spans="1:18" ht="12.75">
      <c r="A78" s="22">
        <v>32646</v>
      </c>
      <c r="B78" s="32"/>
      <c r="C78" s="32">
        <v>2</v>
      </c>
      <c r="D78" s="32"/>
      <c r="E78" s="32">
        <v>1</v>
      </c>
      <c r="F78" s="32"/>
      <c r="G78" s="32">
        <v>2</v>
      </c>
      <c r="H78" s="32"/>
      <c r="I78" s="32">
        <v>1</v>
      </c>
      <c r="J78" s="18">
        <f t="shared" si="19"/>
        <v>1</v>
      </c>
      <c r="K78" s="18">
        <f t="shared" si="20"/>
        <v>1</v>
      </c>
      <c r="L78" s="18">
        <f t="shared" si="18"/>
        <v>180</v>
      </c>
      <c r="M78" s="18">
        <f t="shared" si="18"/>
        <v>238</v>
      </c>
      <c r="N78" s="14">
        <f t="shared" si="21"/>
        <v>0.8476190476190476</v>
      </c>
      <c r="O78" s="20">
        <f t="shared" si="25"/>
        <v>177.15238095238098</v>
      </c>
      <c r="P78" s="14">
        <f t="shared" si="22"/>
        <v>99.52380952380953</v>
      </c>
      <c r="Q78" s="18">
        <f t="shared" si="23"/>
        <v>4</v>
      </c>
      <c r="R78" s="18">
        <f t="shared" si="24"/>
        <v>2</v>
      </c>
    </row>
    <row r="79" spans="1:18" ht="12.75">
      <c r="A79" s="22">
        <v>32647</v>
      </c>
      <c r="B79" s="32"/>
      <c r="C79" s="33"/>
      <c r="D79" s="32"/>
      <c r="E79" s="32"/>
      <c r="F79" s="32"/>
      <c r="G79" s="32"/>
      <c r="H79" s="32"/>
      <c r="I79" s="32"/>
      <c r="J79" s="18">
        <f t="shared" si="19"/>
        <v>0</v>
      </c>
      <c r="K79" s="18">
        <f t="shared" si="20"/>
        <v>0</v>
      </c>
      <c r="L79" s="18">
        <f t="shared" si="18"/>
        <v>180</v>
      </c>
      <c r="M79" s="18">
        <f t="shared" si="18"/>
        <v>238</v>
      </c>
      <c r="N79" s="14">
        <f t="shared" si="21"/>
        <v>0</v>
      </c>
      <c r="O79" s="20">
        <f t="shared" si="25"/>
        <v>177.15238095238098</v>
      </c>
      <c r="P79" s="14">
        <f t="shared" si="22"/>
        <v>99.52380952380953</v>
      </c>
      <c r="Q79" s="18">
        <f t="shared" si="23"/>
        <v>0</v>
      </c>
      <c r="R79" s="18">
        <f t="shared" si="24"/>
        <v>0</v>
      </c>
    </row>
    <row r="80" spans="1:18" ht="12.75">
      <c r="A80" s="22">
        <v>32648</v>
      </c>
      <c r="B80" s="33"/>
      <c r="C80" s="33"/>
      <c r="D80" s="32"/>
      <c r="E80" s="32"/>
      <c r="F80" s="32"/>
      <c r="G80" s="33"/>
      <c r="H80" s="32"/>
      <c r="I80" s="32"/>
      <c r="J80" s="18">
        <f t="shared" si="19"/>
        <v>0</v>
      </c>
      <c r="K80" s="18">
        <f t="shared" si="20"/>
        <v>0</v>
      </c>
      <c r="L80" s="18">
        <f t="shared" si="18"/>
        <v>180</v>
      </c>
      <c r="M80" s="18">
        <f t="shared" si="18"/>
        <v>238</v>
      </c>
      <c r="N80" s="14">
        <f t="shared" si="21"/>
        <v>0</v>
      </c>
      <c r="O80" s="20">
        <f t="shared" si="25"/>
        <v>177.15238095238098</v>
      </c>
      <c r="P80" s="14">
        <f t="shared" si="22"/>
        <v>99.52380952380953</v>
      </c>
      <c r="Q80" s="18">
        <f t="shared" si="23"/>
        <v>0</v>
      </c>
      <c r="R80" s="18">
        <f t="shared" si="24"/>
        <v>0</v>
      </c>
    </row>
    <row r="81" spans="1:19" ht="12.75">
      <c r="A81" s="22">
        <v>32649</v>
      </c>
      <c r="B81" s="32"/>
      <c r="C81" s="32"/>
      <c r="D81" s="32"/>
      <c r="E81" s="32"/>
      <c r="F81" s="32"/>
      <c r="G81" s="32"/>
      <c r="H81" s="32"/>
      <c r="I81" s="32"/>
      <c r="J81" s="18">
        <f t="shared" si="19"/>
        <v>0</v>
      </c>
      <c r="K81" s="18">
        <f t="shared" si="20"/>
        <v>0</v>
      </c>
      <c r="L81" s="18">
        <f t="shared" si="18"/>
        <v>180</v>
      </c>
      <c r="M81" s="18">
        <f t="shared" si="18"/>
        <v>238</v>
      </c>
      <c r="N81" s="14">
        <f t="shared" si="21"/>
        <v>0</v>
      </c>
      <c r="O81" s="20">
        <f t="shared" si="25"/>
        <v>177.15238095238098</v>
      </c>
      <c r="P81" s="14">
        <f t="shared" si="22"/>
        <v>99.52380952380953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22">
        <v>32650</v>
      </c>
      <c r="B82" s="32"/>
      <c r="C82" s="33"/>
      <c r="D82" s="32"/>
      <c r="E82" s="32"/>
      <c r="F82" s="32"/>
      <c r="G82" s="32"/>
      <c r="H82" s="32"/>
      <c r="I82" s="32"/>
      <c r="J82" s="18">
        <f t="shared" si="19"/>
        <v>0</v>
      </c>
      <c r="K82" s="18">
        <f t="shared" si="20"/>
        <v>0</v>
      </c>
      <c r="L82" s="18">
        <f t="shared" si="18"/>
        <v>180</v>
      </c>
      <c r="M82" s="18">
        <f t="shared" si="18"/>
        <v>238</v>
      </c>
      <c r="N82" s="14">
        <f t="shared" si="21"/>
        <v>0</v>
      </c>
      <c r="O82" s="20">
        <f t="shared" si="25"/>
        <v>177.15238095238098</v>
      </c>
      <c r="P82" s="14">
        <f t="shared" si="22"/>
        <v>99.52380952380953</v>
      </c>
      <c r="Q82" s="18">
        <f t="shared" si="23"/>
        <v>0</v>
      </c>
      <c r="R82" s="18">
        <f t="shared" si="24"/>
        <v>0</v>
      </c>
    </row>
    <row r="83" spans="1:18" ht="12.75">
      <c r="A83" s="22">
        <v>32651</v>
      </c>
      <c r="B83" s="32"/>
      <c r="C83" s="32"/>
      <c r="D83" s="32"/>
      <c r="E83" s="32"/>
      <c r="F83" s="32"/>
      <c r="G83" s="32"/>
      <c r="H83" s="32"/>
      <c r="I83" s="32"/>
      <c r="J83" s="18">
        <f t="shared" si="19"/>
        <v>0</v>
      </c>
      <c r="K83" s="18">
        <f t="shared" si="20"/>
        <v>0</v>
      </c>
      <c r="L83" s="18">
        <f t="shared" si="18"/>
        <v>180</v>
      </c>
      <c r="M83" s="18">
        <f t="shared" si="18"/>
        <v>238</v>
      </c>
      <c r="N83" s="14">
        <f t="shared" si="21"/>
        <v>0</v>
      </c>
      <c r="O83" s="20">
        <f t="shared" si="25"/>
        <v>177.15238095238098</v>
      </c>
      <c r="P83" s="14">
        <f t="shared" si="22"/>
        <v>99.52380952380953</v>
      </c>
      <c r="Q83" s="18">
        <f t="shared" si="23"/>
        <v>0</v>
      </c>
      <c r="R83" s="18">
        <f t="shared" si="24"/>
        <v>0</v>
      </c>
    </row>
    <row r="84" spans="1:18" ht="12.75">
      <c r="A84" s="22">
        <v>32652</v>
      </c>
      <c r="B84" s="32"/>
      <c r="C84" s="32"/>
      <c r="D84" s="32"/>
      <c r="E84" s="33"/>
      <c r="F84" s="32"/>
      <c r="G84" s="32"/>
      <c r="H84" s="32"/>
      <c r="I84" s="32"/>
      <c r="J84" s="18">
        <f t="shared" si="19"/>
        <v>0</v>
      </c>
      <c r="K84" s="18">
        <f t="shared" si="20"/>
        <v>0</v>
      </c>
      <c r="L84" s="18">
        <f t="shared" si="18"/>
        <v>180</v>
      </c>
      <c r="M84" s="18">
        <f t="shared" si="18"/>
        <v>238</v>
      </c>
      <c r="N84" s="14">
        <f t="shared" si="21"/>
        <v>0</v>
      </c>
      <c r="O84" s="20">
        <f t="shared" si="25"/>
        <v>177.15238095238098</v>
      </c>
      <c r="P84" s="14">
        <f t="shared" si="22"/>
        <v>99.52380952380953</v>
      </c>
      <c r="Q84" s="18">
        <f t="shared" si="23"/>
        <v>0</v>
      </c>
      <c r="R84" s="18">
        <f t="shared" si="24"/>
        <v>0</v>
      </c>
    </row>
    <row r="85" spans="1:18" ht="12.75">
      <c r="A85" s="22">
        <v>32653</v>
      </c>
      <c r="B85" s="32"/>
      <c r="C85" s="32">
        <v>1</v>
      </c>
      <c r="D85" s="32"/>
      <c r="E85" s="32">
        <v>1</v>
      </c>
      <c r="F85" s="32"/>
      <c r="G85" s="32">
        <v>1</v>
      </c>
      <c r="H85" s="32"/>
      <c r="I85" s="32"/>
      <c r="J85" s="18">
        <f t="shared" si="19"/>
        <v>0</v>
      </c>
      <c r="K85" s="18">
        <f t="shared" si="20"/>
        <v>1</v>
      </c>
      <c r="L85" s="18">
        <f aca="true" t="shared" si="26" ref="L85:M94">L84+J85</f>
        <v>180</v>
      </c>
      <c r="M85" s="18">
        <f t="shared" si="26"/>
        <v>239</v>
      </c>
      <c r="N85" s="14">
        <f t="shared" si="21"/>
        <v>0.4238095238095238</v>
      </c>
      <c r="O85" s="20">
        <f t="shared" si="25"/>
        <v>177.5761904761905</v>
      </c>
      <c r="P85" s="14">
        <f t="shared" si="22"/>
        <v>99.76190476190476</v>
      </c>
      <c r="Q85" s="18">
        <f t="shared" si="23"/>
        <v>2</v>
      </c>
      <c r="R85" s="18">
        <f t="shared" si="24"/>
        <v>1</v>
      </c>
    </row>
    <row r="86" spans="1:18" ht="12.75">
      <c r="A86" s="22">
        <v>32654</v>
      </c>
      <c r="B86" s="32"/>
      <c r="C86" s="32"/>
      <c r="D86" s="32"/>
      <c r="E86" s="32"/>
      <c r="F86" s="32"/>
      <c r="G86" s="32"/>
      <c r="H86" s="32"/>
      <c r="I86" s="32"/>
      <c r="J86" s="18">
        <f t="shared" si="19"/>
        <v>0</v>
      </c>
      <c r="K86" s="18">
        <f t="shared" si="20"/>
        <v>0</v>
      </c>
      <c r="L86" s="18">
        <f t="shared" si="26"/>
        <v>180</v>
      </c>
      <c r="M86" s="18">
        <f t="shared" si="26"/>
        <v>239</v>
      </c>
      <c r="N86" s="14">
        <f t="shared" si="21"/>
        <v>0</v>
      </c>
      <c r="O86" s="20">
        <f t="shared" si="25"/>
        <v>177.5761904761905</v>
      </c>
      <c r="P86" s="14">
        <f t="shared" si="22"/>
        <v>99.76190476190476</v>
      </c>
      <c r="Q86" s="18">
        <f t="shared" si="23"/>
        <v>0</v>
      </c>
      <c r="R86" s="18">
        <f t="shared" si="24"/>
        <v>0</v>
      </c>
    </row>
    <row r="87" spans="1:18" ht="12.75">
      <c r="A87" s="22">
        <v>32655</v>
      </c>
      <c r="B87" s="32"/>
      <c r="C87" s="33"/>
      <c r="D87" s="32"/>
      <c r="E87" s="33">
        <v>1</v>
      </c>
      <c r="F87" s="32">
        <v>2</v>
      </c>
      <c r="G87" s="32">
        <v>1</v>
      </c>
      <c r="H87" s="32"/>
      <c r="I87" s="32"/>
      <c r="J87" s="18">
        <f t="shared" si="19"/>
        <v>-1</v>
      </c>
      <c r="K87" s="18">
        <f t="shared" si="20"/>
        <v>3</v>
      </c>
      <c r="L87" s="18">
        <f t="shared" si="26"/>
        <v>179</v>
      </c>
      <c r="M87" s="18">
        <f t="shared" si="26"/>
        <v>242</v>
      </c>
      <c r="N87" s="14">
        <f t="shared" si="21"/>
        <v>0.8476190476190476</v>
      </c>
      <c r="O87" s="20">
        <f t="shared" si="25"/>
        <v>178.42380952380955</v>
      </c>
      <c r="P87" s="14">
        <f t="shared" si="22"/>
        <v>100.23809523809523</v>
      </c>
      <c r="Q87" s="18">
        <f t="shared" si="23"/>
        <v>3</v>
      </c>
      <c r="R87" s="18">
        <f t="shared" si="24"/>
        <v>1</v>
      </c>
    </row>
    <row r="88" spans="1:18" ht="12.75">
      <c r="A88" s="22">
        <v>32656</v>
      </c>
      <c r="B88" s="32"/>
      <c r="C88" s="32"/>
      <c r="D88" s="32"/>
      <c r="E88" s="32"/>
      <c r="F88" s="32"/>
      <c r="G88" s="32"/>
      <c r="H88" s="32"/>
      <c r="I88" s="32"/>
      <c r="J88" s="18">
        <f t="shared" si="19"/>
        <v>0</v>
      </c>
      <c r="K88" s="18">
        <f t="shared" si="20"/>
        <v>0</v>
      </c>
      <c r="L88" s="18">
        <f t="shared" si="26"/>
        <v>179</v>
      </c>
      <c r="M88" s="18">
        <f t="shared" si="26"/>
        <v>242</v>
      </c>
      <c r="N88" s="14">
        <f t="shared" si="21"/>
        <v>0</v>
      </c>
      <c r="O88" s="20">
        <f t="shared" si="25"/>
        <v>178.42380952380955</v>
      </c>
      <c r="P88" s="14">
        <f t="shared" si="22"/>
        <v>100.23809523809523</v>
      </c>
      <c r="Q88" s="18">
        <f t="shared" si="23"/>
        <v>0</v>
      </c>
      <c r="R88" s="18">
        <f t="shared" si="24"/>
        <v>0</v>
      </c>
    </row>
    <row r="89" spans="1:18" ht="12.75">
      <c r="A89" s="22">
        <v>32657</v>
      </c>
      <c r="B89" s="32"/>
      <c r="C89" s="32"/>
      <c r="D89" s="32"/>
      <c r="E89" s="32"/>
      <c r="F89" s="32"/>
      <c r="G89" s="32"/>
      <c r="H89" s="32"/>
      <c r="I89" s="32"/>
      <c r="J89" s="18">
        <f t="shared" si="19"/>
        <v>0</v>
      </c>
      <c r="K89" s="18">
        <f t="shared" si="20"/>
        <v>0</v>
      </c>
      <c r="L89" s="18">
        <f t="shared" si="26"/>
        <v>179</v>
      </c>
      <c r="M89" s="18">
        <f t="shared" si="26"/>
        <v>242</v>
      </c>
      <c r="N89" s="14">
        <f t="shared" si="21"/>
        <v>0</v>
      </c>
      <c r="O89" s="20">
        <f t="shared" si="25"/>
        <v>178.42380952380955</v>
      </c>
      <c r="P89" s="14">
        <f t="shared" si="22"/>
        <v>100.23809523809523</v>
      </c>
      <c r="Q89" s="18">
        <f t="shared" si="23"/>
        <v>0</v>
      </c>
      <c r="R89" s="18">
        <f t="shared" si="24"/>
        <v>0</v>
      </c>
    </row>
    <row r="90" spans="1:18" ht="12.75">
      <c r="A90" s="22">
        <v>32658</v>
      </c>
      <c r="B90" s="32"/>
      <c r="C90" s="32"/>
      <c r="D90" s="32"/>
      <c r="E90" s="32"/>
      <c r="F90" s="32"/>
      <c r="G90" s="32">
        <v>1</v>
      </c>
      <c r="H90" s="32"/>
      <c r="I90" s="32"/>
      <c r="J90" s="18">
        <f t="shared" si="19"/>
        <v>0</v>
      </c>
      <c r="K90" s="18">
        <f t="shared" si="20"/>
        <v>1</v>
      </c>
      <c r="L90" s="18">
        <f t="shared" si="26"/>
        <v>179</v>
      </c>
      <c r="M90" s="18">
        <f t="shared" si="26"/>
        <v>243</v>
      </c>
      <c r="N90" s="14">
        <f t="shared" si="21"/>
        <v>0.4238095238095238</v>
      </c>
      <c r="O90" s="20">
        <f t="shared" si="25"/>
        <v>178.84761904761908</v>
      </c>
      <c r="P90" s="14">
        <f t="shared" si="22"/>
        <v>100.47619047619048</v>
      </c>
      <c r="Q90" s="18">
        <f t="shared" si="23"/>
        <v>1</v>
      </c>
      <c r="R90" s="18">
        <f t="shared" si="24"/>
        <v>0</v>
      </c>
    </row>
    <row r="91" spans="1:18" ht="12.75">
      <c r="A91" s="22">
        <v>32659</v>
      </c>
      <c r="B91" s="32"/>
      <c r="C91" s="32"/>
      <c r="D91" s="32"/>
      <c r="E91" s="33"/>
      <c r="F91" s="32"/>
      <c r="G91" s="32"/>
      <c r="H91" s="32"/>
      <c r="I91" s="32"/>
      <c r="J91" s="18">
        <f t="shared" si="19"/>
        <v>0</v>
      </c>
      <c r="K91" s="18">
        <f t="shared" si="20"/>
        <v>0</v>
      </c>
      <c r="L91" s="18">
        <f t="shared" si="26"/>
        <v>179</v>
      </c>
      <c r="M91" s="18">
        <f t="shared" si="26"/>
        <v>243</v>
      </c>
      <c r="N91" s="14">
        <f t="shared" si="21"/>
        <v>0</v>
      </c>
      <c r="O91" s="20">
        <f t="shared" si="25"/>
        <v>178.84761904761908</v>
      </c>
      <c r="P91" s="14">
        <f t="shared" si="22"/>
        <v>100.47619047619048</v>
      </c>
      <c r="Q91" s="18">
        <f t="shared" si="23"/>
        <v>0</v>
      </c>
      <c r="R91" s="18">
        <f t="shared" si="24"/>
        <v>0</v>
      </c>
    </row>
    <row r="92" spans="1:18" ht="12.75">
      <c r="A92" s="22">
        <v>32660</v>
      </c>
      <c r="B92" s="32"/>
      <c r="C92" s="32"/>
      <c r="D92" s="32">
        <v>1</v>
      </c>
      <c r="E92" s="32"/>
      <c r="F92" s="32"/>
      <c r="G92" s="32"/>
      <c r="H92" s="32"/>
      <c r="I92" s="32"/>
      <c r="J92" s="18">
        <f t="shared" si="19"/>
        <v>-1</v>
      </c>
      <c r="K92" s="18">
        <f t="shared" si="20"/>
        <v>0</v>
      </c>
      <c r="L92" s="18">
        <f t="shared" si="26"/>
        <v>178</v>
      </c>
      <c r="M92" s="18">
        <f t="shared" si="26"/>
        <v>243</v>
      </c>
      <c r="N92" s="14">
        <f t="shared" si="21"/>
        <v>-0.4238095238095238</v>
      </c>
      <c r="O92" s="20">
        <f t="shared" si="25"/>
        <v>178.42380952380955</v>
      </c>
      <c r="P92" s="14">
        <f t="shared" si="22"/>
        <v>100.23809523809523</v>
      </c>
      <c r="Q92" s="18">
        <f t="shared" si="23"/>
        <v>0</v>
      </c>
      <c r="R92" s="18">
        <f t="shared" si="24"/>
        <v>1</v>
      </c>
    </row>
    <row r="93" spans="1:18" ht="12.75">
      <c r="A93" s="22">
        <v>32661</v>
      </c>
      <c r="B93" s="32"/>
      <c r="C93" s="32"/>
      <c r="D93" s="32"/>
      <c r="E93" s="32"/>
      <c r="F93" s="32"/>
      <c r="G93" s="32"/>
      <c r="H93" s="32"/>
      <c r="I93" s="32"/>
      <c r="J93" s="18">
        <f t="shared" si="19"/>
        <v>0</v>
      </c>
      <c r="K93" s="18">
        <f t="shared" si="20"/>
        <v>0</v>
      </c>
      <c r="L93" s="18">
        <f t="shared" si="26"/>
        <v>178</v>
      </c>
      <c r="M93" s="18">
        <f t="shared" si="26"/>
        <v>243</v>
      </c>
      <c r="N93" s="14">
        <f t="shared" si="21"/>
        <v>0</v>
      </c>
      <c r="O93" s="20">
        <f t="shared" si="25"/>
        <v>178.42380952380955</v>
      </c>
      <c r="P93" s="14">
        <f t="shared" si="22"/>
        <v>100.23809523809523</v>
      </c>
      <c r="Q93" s="18">
        <f t="shared" si="23"/>
        <v>0</v>
      </c>
      <c r="R93" s="18">
        <f t="shared" si="24"/>
        <v>0</v>
      </c>
    </row>
    <row r="94" spans="1:18" ht="12.75">
      <c r="A94" s="22">
        <v>32662</v>
      </c>
      <c r="B94" s="32"/>
      <c r="C94" s="32">
        <v>1</v>
      </c>
      <c r="D94" s="32"/>
      <c r="E94" s="32">
        <v>1</v>
      </c>
      <c r="F94" s="32"/>
      <c r="G94" s="32"/>
      <c r="H94" s="32">
        <v>1</v>
      </c>
      <c r="I94" s="32"/>
      <c r="J94" s="18">
        <f t="shared" si="19"/>
        <v>0</v>
      </c>
      <c r="K94" s="18">
        <f t="shared" si="20"/>
        <v>-1</v>
      </c>
      <c r="L94" s="18">
        <f t="shared" si="26"/>
        <v>178</v>
      </c>
      <c r="M94" s="18">
        <f t="shared" si="26"/>
        <v>242</v>
      </c>
      <c r="N94" s="14">
        <f t="shared" si="21"/>
        <v>-0.4238095238095238</v>
      </c>
      <c r="O94" s="20">
        <f t="shared" si="25"/>
        <v>178.00000000000003</v>
      </c>
      <c r="P94" s="14">
        <f t="shared" si="22"/>
        <v>100</v>
      </c>
      <c r="Q94" s="18">
        <f t="shared" si="23"/>
        <v>1</v>
      </c>
      <c r="R94" s="18">
        <f t="shared" si="24"/>
        <v>2</v>
      </c>
    </row>
    <row r="95" spans="1:19" ht="12.75">
      <c r="A95" s="22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38</v>
      </c>
      <c r="C96" s="18">
        <f t="shared" si="27"/>
        <v>158</v>
      </c>
      <c r="D96" s="18">
        <f t="shared" si="27"/>
        <v>6</v>
      </c>
      <c r="E96" s="18">
        <f t="shared" si="27"/>
        <v>12</v>
      </c>
      <c r="F96" s="18">
        <f t="shared" si="27"/>
        <v>20</v>
      </c>
      <c r="G96" s="18">
        <f t="shared" si="27"/>
        <v>231</v>
      </c>
      <c r="H96" s="18">
        <f t="shared" si="27"/>
        <v>6</v>
      </c>
      <c r="I96" s="18">
        <f t="shared" si="27"/>
        <v>3</v>
      </c>
      <c r="J96" s="18">
        <f t="shared" si="27"/>
        <v>178</v>
      </c>
      <c r="K96" s="18">
        <f t="shared" si="27"/>
        <v>242</v>
      </c>
      <c r="L96" s="18"/>
      <c r="M96" s="18"/>
      <c r="N96" s="18">
        <f>SUM(N4:N94)</f>
        <v>178.00000000000003</v>
      </c>
      <c r="O96" s="18"/>
      <c r="P96" s="18"/>
      <c r="Q96" s="18">
        <f>SUM(Q4:Q94)</f>
        <v>447</v>
      </c>
      <c r="R96" s="18">
        <f>SUM(R4:R94)</f>
        <v>27</v>
      </c>
    </row>
    <row r="97" spans="1:18" ht="12.75">
      <c r="A97" s="22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2.75">
      <c r="A98" s="22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2.75">
      <c r="A99" s="22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2.75">
      <c r="A100" s="22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2.75">
      <c r="A101" s="22"/>
      <c r="C101" s="18"/>
      <c r="D101" s="18"/>
      <c r="E101" s="18"/>
      <c r="G101" s="18"/>
      <c r="H101" s="18"/>
      <c r="I101" s="18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 s="27"/>
      <c r="C103" s="27"/>
      <c r="D103" s="27"/>
      <c r="E103" s="27"/>
      <c r="F103" s="27"/>
      <c r="G103" s="27"/>
      <c r="H103" s="27"/>
      <c r="I103" s="27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P1">
      <selection activeCell="AC6" sqref="AC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60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1993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79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</v>
      </c>
      <c r="AA4" s="14">
        <f aca="true" t="shared" si="6" ref="AA4:AA16">Z4*100/$Z$17</f>
        <v>1.2658227848101267</v>
      </c>
      <c r="AB4" s="20">
        <f>SUM(Q4:Q10)+SUM(R4:R10)</f>
        <v>1</v>
      </c>
      <c r="AC4" s="20">
        <f>100*SUM(Q4:Q10)/AB4</f>
        <v>100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0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/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79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100</v>
      </c>
      <c r="W7" s="13"/>
      <c r="Y7" s="23" t="s">
        <v>43</v>
      </c>
      <c r="Z7" s="20">
        <f>SUM(N25:N31)</f>
        <v>1</v>
      </c>
      <c r="AA7" s="14">
        <f t="shared" si="6"/>
        <v>1.2658227848101267</v>
      </c>
      <c r="AB7" s="20">
        <f>SUM(Q25:Q31)+SUM(R25:R31)</f>
        <v>1</v>
      </c>
      <c r="AC7" s="20">
        <f>100*SUM(Q25:Q31)/AB7</f>
        <v>100</v>
      </c>
    </row>
    <row r="8" spans="1:29" ht="15">
      <c r="A8" s="22">
        <v>32576</v>
      </c>
      <c r="B8" s="2">
        <v>1</v>
      </c>
      <c r="C8" s="2"/>
      <c r="D8" s="2"/>
      <c r="E8" s="2"/>
      <c r="F8" s="2"/>
      <c r="G8" s="2"/>
      <c r="H8" s="2"/>
      <c r="I8" s="2"/>
      <c r="J8" s="18">
        <f t="shared" si="0"/>
        <v>1</v>
      </c>
      <c r="K8" s="18">
        <f t="shared" si="1"/>
        <v>0</v>
      </c>
      <c r="L8" s="18">
        <f t="shared" si="7"/>
        <v>1</v>
      </c>
      <c r="M8" s="18">
        <f t="shared" si="7"/>
        <v>0</v>
      </c>
      <c r="N8" s="14">
        <f t="shared" si="2"/>
        <v>1</v>
      </c>
      <c r="O8" s="20">
        <f t="shared" si="8"/>
        <v>1</v>
      </c>
      <c r="P8" s="14">
        <f t="shared" si="3"/>
        <v>1.2658227848101267</v>
      </c>
      <c r="Q8" s="18">
        <f t="shared" si="4"/>
        <v>1</v>
      </c>
      <c r="R8" s="18">
        <f t="shared" si="5"/>
        <v>0</v>
      </c>
      <c r="W8" s="13"/>
      <c r="X8" s="23" t="s">
        <v>44</v>
      </c>
      <c r="Z8" s="20">
        <f>SUM(N32:N38)</f>
        <v>3</v>
      </c>
      <c r="AA8" s="14">
        <f t="shared" si="6"/>
        <v>3.7974683544303796</v>
      </c>
      <c r="AB8" s="20">
        <f>SUM(Q32:Q38)+SUM(R32:R38)</f>
        <v>3</v>
      </c>
      <c r="AC8" s="20">
        <f>100*SUM(Q32:Q38)/AB8</f>
        <v>100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0</v>
      </c>
      <c r="O9" s="20">
        <f t="shared" si="8"/>
        <v>1</v>
      </c>
      <c r="P9" s="14">
        <f t="shared" si="3"/>
        <v>1.2658227848101267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22</v>
      </c>
      <c r="AA9" s="14">
        <f t="shared" si="6"/>
        <v>27.848101265822784</v>
      </c>
      <c r="AB9" s="20">
        <f>SUM(Q39:Q45)+SUM(R39:R45)</f>
        <v>22</v>
      </c>
      <c r="AC9" s="20">
        <f>100*SUM(Q39:Q45)/AB9</f>
        <v>100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</v>
      </c>
      <c r="O10" s="20">
        <f t="shared" si="8"/>
        <v>1</v>
      </c>
      <c r="P10" s="14">
        <f t="shared" si="3"/>
        <v>1.2658227848101267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81.0126582278481</v>
      </c>
      <c r="W10" s="13"/>
      <c r="X10" s="25" t="s">
        <v>47</v>
      </c>
      <c r="Z10" s="20">
        <f>SUM(N46:N52)</f>
        <v>5</v>
      </c>
      <c r="AA10" s="14">
        <f t="shared" si="6"/>
        <v>6.329113924050633</v>
      </c>
      <c r="AB10" s="20">
        <f>SUM(Q46:Q52)+SUM(R46:R52)</f>
        <v>5</v>
      </c>
      <c r="AC10" s="20">
        <f>100*SUM(Q46:Q52)/AB10</f>
        <v>100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0">
        <f t="shared" si="8"/>
        <v>1</v>
      </c>
      <c r="P11" s="14">
        <f t="shared" si="3"/>
        <v>1.2658227848101267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>
        <f>SUM(N53:N59)</f>
        <v>10</v>
      </c>
      <c r="AA11" s="14">
        <f t="shared" si="6"/>
        <v>12.658227848101266</v>
      </c>
      <c r="AB11" s="20">
        <f>SUM(Q53:Q59)+SUM(R53:R59)</f>
        <v>10</v>
      </c>
      <c r="AC11" s="20">
        <f>100*SUM(Q53:Q59)/AB11</f>
        <v>100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0">
        <f t="shared" si="8"/>
        <v>1</v>
      </c>
      <c r="P12" s="14">
        <f t="shared" si="3"/>
        <v>1.2658227848101267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81.0126582278481</v>
      </c>
      <c r="W12" s="13"/>
      <c r="X12" s="25" t="s">
        <v>50</v>
      </c>
      <c r="Z12" s="20">
        <f>SUM(N60:N66)</f>
        <v>16</v>
      </c>
      <c r="AA12" s="14">
        <f t="shared" si="6"/>
        <v>20.253164556962027</v>
      </c>
      <c r="AB12" s="20">
        <f>SUM(Q60:Q66)+SUM(R60:R66)</f>
        <v>16</v>
      </c>
      <c r="AC12" s="20">
        <f>100*SUM(Q60:Q66)/AB12</f>
        <v>100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0">
        <f t="shared" si="8"/>
        <v>1</v>
      </c>
      <c r="P13" s="14">
        <f t="shared" si="3"/>
        <v>1.2658227848101267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8</v>
      </c>
      <c r="AA13" s="14">
        <f t="shared" si="6"/>
        <v>10.126582278481013</v>
      </c>
      <c r="AB13" s="20">
        <f>SUM(Q67:Q73)+SUM(R67:R73)</f>
        <v>8</v>
      </c>
      <c r="AC13" s="20">
        <f>100*SUM(Q67:Q73)/AB13</f>
        <v>100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0</v>
      </c>
      <c r="N14" s="14">
        <f t="shared" si="2"/>
        <v>0</v>
      </c>
      <c r="O14" s="20">
        <f t="shared" si="8"/>
        <v>1</v>
      </c>
      <c r="P14" s="14">
        <f t="shared" si="3"/>
        <v>1.2658227848101267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4</v>
      </c>
      <c r="AA14" s="14">
        <f t="shared" si="6"/>
        <v>5.063291139240507</v>
      </c>
      <c r="AB14" s="20">
        <f>SUM(Q74:Q80)+SUM(R74:R80)</f>
        <v>4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0</v>
      </c>
      <c r="N15" s="14">
        <f t="shared" si="2"/>
        <v>0</v>
      </c>
      <c r="O15" s="20">
        <f t="shared" si="8"/>
        <v>1</v>
      </c>
      <c r="P15" s="14">
        <f t="shared" si="3"/>
        <v>1.2658227848101267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7</v>
      </c>
      <c r="AA15" s="14">
        <f t="shared" si="6"/>
        <v>8.860759493670885</v>
      </c>
      <c r="AB15" s="20">
        <f>SUM(Q81:Q87)+SUM(R81:R87)</f>
        <v>7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0</v>
      </c>
      <c r="N16" s="14">
        <f t="shared" si="2"/>
        <v>0</v>
      </c>
      <c r="O16" s="20">
        <f t="shared" si="8"/>
        <v>1</v>
      </c>
      <c r="P16" s="14">
        <f t="shared" si="3"/>
        <v>1.2658227848101267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2</v>
      </c>
      <c r="AA16" s="14">
        <f t="shared" si="6"/>
        <v>2.5316455696202533</v>
      </c>
      <c r="AB16" s="20">
        <f>SUM(Q88:Q94)+SUM(R88:R94)</f>
        <v>2</v>
      </c>
      <c r="AC16" s="20">
        <f>100*SUM(Q88:Q94)/AB16</f>
        <v>100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</v>
      </c>
      <c r="O17" s="20">
        <f t="shared" si="8"/>
        <v>1</v>
      </c>
      <c r="P17" s="14">
        <f t="shared" si="3"/>
        <v>1.2658227848101267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79</v>
      </c>
      <c r="AA17" s="18">
        <f>SUM(AA4:AA16)</f>
        <v>100</v>
      </c>
      <c r="AB17" s="18">
        <f>SUM(AB4:AB16)</f>
        <v>79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0">
        <f t="shared" si="8"/>
        <v>1</v>
      </c>
      <c r="P18" s="14">
        <f t="shared" si="3"/>
        <v>1.2658227848101267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0">
        <f t="shared" si="8"/>
        <v>1</v>
      </c>
      <c r="P19" s="14">
        <f t="shared" si="3"/>
        <v>1.2658227848101267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0">
        <f t="shared" si="8"/>
        <v>1</v>
      </c>
      <c r="P20" s="14">
        <f t="shared" si="3"/>
        <v>1.2658227848101267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0">
        <f t="shared" si="8"/>
        <v>1</v>
      </c>
      <c r="P21" s="14">
        <f t="shared" si="3"/>
        <v>1.2658227848101267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0">
        <f t="shared" si="8"/>
        <v>1</v>
      </c>
      <c r="P22" s="14">
        <f t="shared" si="3"/>
        <v>1.2658227848101267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0">
        <f t="shared" si="8"/>
        <v>1</v>
      </c>
      <c r="P23" s="14">
        <f t="shared" si="3"/>
        <v>1.2658227848101267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/>
      <c r="C24" s="4"/>
      <c r="D24" s="2"/>
      <c r="E24" s="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0">
        <f t="shared" si="8"/>
        <v>1</v>
      </c>
      <c r="P24" s="14">
        <f t="shared" si="3"/>
        <v>1.2658227848101267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0">
        <f t="shared" si="8"/>
        <v>1</v>
      </c>
      <c r="P25" s="14">
        <f t="shared" si="3"/>
        <v>1.2658227848101267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1</v>
      </c>
      <c r="P26" s="14">
        <f t="shared" si="3"/>
        <v>1.2658227848101267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>
        <v>1</v>
      </c>
      <c r="D27" s="2"/>
      <c r="E27" s="2"/>
      <c r="F27" s="2"/>
      <c r="G27" s="2"/>
      <c r="H27" s="2"/>
      <c r="I27" s="2"/>
      <c r="J27" s="18">
        <f t="shared" si="0"/>
        <v>1</v>
      </c>
      <c r="K27" s="18">
        <f t="shared" si="1"/>
        <v>0</v>
      </c>
      <c r="L27" s="18">
        <f t="shared" si="9"/>
        <v>2</v>
      </c>
      <c r="M27" s="18">
        <f t="shared" si="9"/>
        <v>0</v>
      </c>
      <c r="N27" s="14">
        <f t="shared" si="2"/>
        <v>1</v>
      </c>
      <c r="O27" s="20">
        <f t="shared" si="8"/>
        <v>2</v>
      </c>
      <c r="P27" s="14">
        <f t="shared" si="3"/>
        <v>2.5316455696202533</v>
      </c>
      <c r="Q27" s="18">
        <f t="shared" si="4"/>
        <v>1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2</v>
      </c>
      <c r="M28" s="18">
        <f t="shared" si="9"/>
        <v>0</v>
      </c>
      <c r="N28" s="14">
        <f t="shared" si="2"/>
        <v>0</v>
      </c>
      <c r="O28" s="20">
        <f t="shared" si="8"/>
        <v>2</v>
      </c>
      <c r="P28" s="14">
        <f t="shared" si="3"/>
        <v>2.5316455696202533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2</v>
      </c>
      <c r="M29" s="18">
        <f t="shared" si="9"/>
        <v>0</v>
      </c>
      <c r="N29" s="14">
        <f t="shared" si="2"/>
        <v>0</v>
      </c>
      <c r="O29" s="20">
        <f t="shared" si="8"/>
        <v>2</v>
      </c>
      <c r="P29" s="14">
        <f t="shared" si="3"/>
        <v>2.5316455696202533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2</v>
      </c>
      <c r="M30" s="18">
        <f t="shared" si="9"/>
        <v>0</v>
      </c>
      <c r="N30" s="14">
        <f t="shared" si="2"/>
        <v>0</v>
      </c>
      <c r="O30" s="20">
        <f t="shared" si="8"/>
        <v>2</v>
      </c>
      <c r="P30" s="14">
        <f t="shared" si="3"/>
        <v>2.5316455696202533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/>
      <c r="C31" s="4"/>
      <c r="D31" s="4"/>
      <c r="E31" s="2"/>
      <c r="F31" s="4"/>
      <c r="G31" s="4"/>
      <c r="H31" s="2"/>
      <c r="I31" s="4"/>
      <c r="J31" s="18">
        <f t="shared" si="0"/>
        <v>0</v>
      </c>
      <c r="K31" s="18">
        <f t="shared" si="1"/>
        <v>0</v>
      </c>
      <c r="L31" s="18">
        <f t="shared" si="9"/>
        <v>2</v>
      </c>
      <c r="M31" s="18">
        <f t="shared" si="9"/>
        <v>0</v>
      </c>
      <c r="N31" s="14">
        <f t="shared" si="2"/>
        <v>0</v>
      </c>
      <c r="O31" s="20">
        <f t="shared" si="8"/>
        <v>2</v>
      </c>
      <c r="P31" s="14">
        <f t="shared" si="3"/>
        <v>2.5316455696202533</v>
      </c>
      <c r="Q31" s="18">
        <f t="shared" si="4"/>
        <v>0</v>
      </c>
      <c r="R31" s="18">
        <f t="shared" si="5"/>
        <v>0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0</v>
      </c>
      <c r="N32" s="14">
        <f t="shared" si="2"/>
        <v>0</v>
      </c>
      <c r="O32" s="20">
        <f t="shared" si="8"/>
        <v>2</v>
      </c>
      <c r="P32" s="14">
        <f t="shared" si="3"/>
        <v>2.5316455696202533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0</v>
      </c>
      <c r="N33" s="14">
        <f t="shared" si="2"/>
        <v>0</v>
      </c>
      <c r="O33" s="20">
        <f t="shared" si="8"/>
        <v>2</v>
      </c>
      <c r="P33" s="14">
        <f t="shared" si="3"/>
        <v>2.5316455696202533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0</v>
      </c>
      <c r="N34" s="14">
        <f t="shared" si="2"/>
        <v>0</v>
      </c>
      <c r="O34" s="20">
        <f t="shared" si="8"/>
        <v>2</v>
      </c>
      <c r="P34" s="14">
        <f t="shared" si="3"/>
        <v>2.5316455696202533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/>
      <c r="C35" s="2">
        <v>2</v>
      </c>
      <c r="D35" s="2"/>
      <c r="E35" s="2"/>
      <c r="F35" s="2"/>
      <c r="G35" s="2"/>
      <c r="H35" s="2"/>
      <c r="I35" s="2"/>
      <c r="J35" s="18">
        <f t="shared" si="0"/>
        <v>2</v>
      </c>
      <c r="K35" s="18">
        <f t="shared" si="1"/>
        <v>0</v>
      </c>
      <c r="L35" s="18">
        <f t="shared" si="9"/>
        <v>4</v>
      </c>
      <c r="M35" s="18">
        <f t="shared" si="9"/>
        <v>0</v>
      </c>
      <c r="N35" s="14">
        <f t="shared" si="2"/>
        <v>2</v>
      </c>
      <c r="O35" s="20">
        <f t="shared" si="8"/>
        <v>4</v>
      </c>
      <c r="P35" s="14">
        <f t="shared" si="3"/>
        <v>5.063291139240507</v>
      </c>
      <c r="Q35" s="18">
        <f t="shared" si="4"/>
        <v>2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4</v>
      </c>
      <c r="M36" s="18">
        <f t="shared" si="9"/>
        <v>0</v>
      </c>
      <c r="N36" s="14">
        <f aca="true" t="shared" si="12" ref="N36:N67">(+J36+K36)*($J$96/($J$96+$K$96))</f>
        <v>0</v>
      </c>
      <c r="O36" s="20">
        <f t="shared" si="8"/>
        <v>4</v>
      </c>
      <c r="P36" s="14">
        <f aca="true" t="shared" si="13" ref="P36:P67">O36*100/$N$96</f>
        <v>5.063291139240507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4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4</v>
      </c>
      <c r="P37" s="14">
        <f t="shared" si="13"/>
        <v>5.063291139240507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/>
      <c r="C38" s="4">
        <v>1</v>
      </c>
      <c r="D38" s="2"/>
      <c r="E38" s="2"/>
      <c r="F38" s="2"/>
      <c r="G38" s="4"/>
      <c r="H38" s="2"/>
      <c r="I38" s="2"/>
      <c r="J38" s="18">
        <f t="shared" si="10"/>
        <v>1</v>
      </c>
      <c r="K38" s="18">
        <f t="shared" si="11"/>
        <v>0</v>
      </c>
      <c r="L38" s="18">
        <f t="shared" si="9"/>
        <v>5</v>
      </c>
      <c r="M38" s="18">
        <f t="shared" si="9"/>
        <v>0</v>
      </c>
      <c r="N38" s="14">
        <f t="shared" si="12"/>
        <v>1</v>
      </c>
      <c r="O38" s="20">
        <f t="shared" si="16"/>
        <v>5</v>
      </c>
      <c r="P38" s="14">
        <f t="shared" si="13"/>
        <v>6.329113924050633</v>
      </c>
      <c r="Q38" s="18">
        <f t="shared" si="14"/>
        <v>1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5</v>
      </c>
      <c r="M39" s="18">
        <f t="shared" si="9"/>
        <v>0</v>
      </c>
      <c r="N39" s="14">
        <f t="shared" si="12"/>
        <v>0</v>
      </c>
      <c r="O39" s="20">
        <f t="shared" si="16"/>
        <v>5</v>
      </c>
      <c r="P39" s="14">
        <f t="shared" si="13"/>
        <v>6.329113924050633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>
        <v>1</v>
      </c>
      <c r="D40" s="2"/>
      <c r="E40" s="2"/>
      <c r="F40" s="2"/>
      <c r="G40" s="2"/>
      <c r="H40" s="2"/>
      <c r="I40" s="2"/>
      <c r="J40" s="18">
        <f t="shared" si="10"/>
        <v>1</v>
      </c>
      <c r="K40" s="18">
        <f t="shared" si="11"/>
        <v>0</v>
      </c>
      <c r="L40" s="18">
        <f t="shared" si="9"/>
        <v>6</v>
      </c>
      <c r="M40" s="18">
        <f t="shared" si="9"/>
        <v>0</v>
      </c>
      <c r="N40" s="14">
        <f t="shared" si="12"/>
        <v>1</v>
      </c>
      <c r="O40" s="20">
        <f t="shared" si="16"/>
        <v>6</v>
      </c>
      <c r="P40" s="14">
        <f t="shared" si="13"/>
        <v>7.594936708860759</v>
      </c>
      <c r="Q40" s="18">
        <f t="shared" si="14"/>
        <v>1</v>
      </c>
      <c r="R40" s="18">
        <f t="shared" si="15"/>
        <v>0</v>
      </c>
    </row>
    <row r="41" spans="1:18" ht="15">
      <c r="A41" s="22">
        <v>32609</v>
      </c>
      <c r="B41" s="2"/>
      <c r="C41" s="4"/>
      <c r="D41" s="4"/>
      <c r="E41" s="3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6</v>
      </c>
      <c r="M41" s="18">
        <f t="shared" si="9"/>
        <v>0</v>
      </c>
      <c r="N41" s="14">
        <f t="shared" si="12"/>
        <v>0</v>
      </c>
      <c r="O41" s="20">
        <f t="shared" si="16"/>
        <v>6</v>
      </c>
      <c r="P41" s="14">
        <f t="shared" si="13"/>
        <v>7.594936708860759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2">
        <v>4</v>
      </c>
      <c r="C42" s="2">
        <v>8</v>
      </c>
      <c r="D42" s="2"/>
      <c r="E42" s="2"/>
      <c r="F42" s="2"/>
      <c r="G42" s="2"/>
      <c r="H42" s="2"/>
      <c r="I42" s="2"/>
      <c r="J42" s="18">
        <f t="shared" si="10"/>
        <v>12</v>
      </c>
      <c r="K42" s="18">
        <f t="shared" si="11"/>
        <v>0</v>
      </c>
      <c r="L42" s="18">
        <f t="shared" si="9"/>
        <v>18</v>
      </c>
      <c r="M42" s="18">
        <f t="shared" si="9"/>
        <v>0</v>
      </c>
      <c r="N42" s="14">
        <f t="shared" si="12"/>
        <v>12</v>
      </c>
      <c r="O42" s="20">
        <f t="shared" si="16"/>
        <v>18</v>
      </c>
      <c r="P42" s="14">
        <f t="shared" si="13"/>
        <v>22.78481012658228</v>
      </c>
      <c r="Q42" s="18">
        <f t="shared" si="14"/>
        <v>12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18</v>
      </c>
      <c r="M43" s="18">
        <f t="shared" si="9"/>
        <v>0</v>
      </c>
      <c r="N43" s="14">
        <f t="shared" si="12"/>
        <v>0</v>
      </c>
      <c r="O43" s="20">
        <f t="shared" si="16"/>
        <v>18</v>
      </c>
      <c r="P43" s="14">
        <f t="shared" si="13"/>
        <v>22.78481012658228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>
        <v>1</v>
      </c>
      <c r="C44" s="2">
        <v>8</v>
      </c>
      <c r="D44" s="2"/>
      <c r="E44" s="2"/>
      <c r="F44" s="2"/>
      <c r="G44" s="2"/>
      <c r="H44" s="2"/>
      <c r="I44" s="2"/>
      <c r="J44" s="18">
        <f t="shared" si="10"/>
        <v>9</v>
      </c>
      <c r="K44" s="18">
        <f t="shared" si="11"/>
        <v>0</v>
      </c>
      <c r="L44" s="18">
        <f t="shared" si="9"/>
        <v>27</v>
      </c>
      <c r="M44" s="18">
        <f t="shared" si="9"/>
        <v>0</v>
      </c>
      <c r="N44" s="14">
        <f t="shared" si="12"/>
        <v>9</v>
      </c>
      <c r="O44" s="20">
        <f t="shared" si="16"/>
        <v>27</v>
      </c>
      <c r="P44" s="14">
        <f t="shared" si="13"/>
        <v>34.177215189873415</v>
      </c>
      <c r="Q44" s="18">
        <f t="shared" si="14"/>
        <v>9</v>
      </c>
      <c r="R44" s="18">
        <f t="shared" si="15"/>
        <v>0</v>
      </c>
    </row>
    <row r="45" spans="1:18" ht="15">
      <c r="A45" s="22">
        <v>32613</v>
      </c>
      <c r="B45" s="4"/>
      <c r="C45" s="4"/>
      <c r="D45" s="2"/>
      <c r="E45" s="2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27</v>
      </c>
      <c r="M45" s="18">
        <f t="shared" si="17"/>
        <v>0</v>
      </c>
      <c r="N45" s="14">
        <f t="shared" si="12"/>
        <v>0</v>
      </c>
      <c r="O45" s="20">
        <f t="shared" si="16"/>
        <v>27</v>
      </c>
      <c r="P45" s="14">
        <f t="shared" si="13"/>
        <v>34.177215189873415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27</v>
      </c>
      <c r="M46" s="18">
        <f t="shared" si="17"/>
        <v>0</v>
      </c>
      <c r="N46" s="14">
        <f t="shared" si="12"/>
        <v>0</v>
      </c>
      <c r="O46" s="20">
        <f t="shared" si="16"/>
        <v>27</v>
      </c>
      <c r="P46" s="14">
        <f t="shared" si="13"/>
        <v>34.177215189873415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>
        <v>1</v>
      </c>
      <c r="C47" s="2">
        <v>1</v>
      </c>
      <c r="D47" s="2"/>
      <c r="E47" s="2"/>
      <c r="F47" s="2"/>
      <c r="G47" s="2"/>
      <c r="H47" s="2"/>
      <c r="I47" s="2"/>
      <c r="J47" s="18">
        <f t="shared" si="10"/>
        <v>2</v>
      </c>
      <c r="K47" s="18">
        <f t="shared" si="11"/>
        <v>0</v>
      </c>
      <c r="L47" s="18">
        <f t="shared" si="17"/>
        <v>29</v>
      </c>
      <c r="M47" s="18">
        <f t="shared" si="17"/>
        <v>0</v>
      </c>
      <c r="N47" s="14">
        <f t="shared" si="12"/>
        <v>2</v>
      </c>
      <c r="O47" s="20">
        <f t="shared" si="16"/>
        <v>29</v>
      </c>
      <c r="P47" s="14">
        <f t="shared" si="13"/>
        <v>36.70886075949367</v>
      </c>
      <c r="Q47" s="18">
        <f t="shared" si="14"/>
        <v>2</v>
      </c>
      <c r="R47" s="18">
        <f t="shared" si="15"/>
        <v>0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29</v>
      </c>
      <c r="M48" s="18">
        <f t="shared" si="17"/>
        <v>0</v>
      </c>
      <c r="N48" s="14">
        <f t="shared" si="12"/>
        <v>0</v>
      </c>
      <c r="O48" s="20">
        <f t="shared" si="16"/>
        <v>29</v>
      </c>
      <c r="P48" s="14">
        <f t="shared" si="13"/>
        <v>36.70886075949367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29</v>
      </c>
      <c r="M49" s="18">
        <f t="shared" si="17"/>
        <v>0</v>
      </c>
      <c r="N49" s="14">
        <f t="shared" si="12"/>
        <v>0</v>
      </c>
      <c r="O49" s="20">
        <f t="shared" si="16"/>
        <v>29</v>
      </c>
      <c r="P49" s="14">
        <f t="shared" si="13"/>
        <v>36.70886075949367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>
        <v>2</v>
      </c>
      <c r="C50" s="4">
        <v>1</v>
      </c>
      <c r="D50" s="4"/>
      <c r="E50" s="4"/>
      <c r="F50" s="4"/>
      <c r="G50" s="4"/>
      <c r="H50" s="4"/>
      <c r="I50" s="2"/>
      <c r="J50" s="18">
        <f t="shared" si="10"/>
        <v>3</v>
      </c>
      <c r="K50" s="18">
        <f t="shared" si="11"/>
        <v>0</v>
      </c>
      <c r="L50" s="18">
        <f t="shared" si="17"/>
        <v>32</v>
      </c>
      <c r="M50" s="18">
        <f t="shared" si="17"/>
        <v>0</v>
      </c>
      <c r="N50" s="14">
        <f t="shared" si="12"/>
        <v>3</v>
      </c>
      <c r="O50" s="20">
        <f t="shared" si="16"/>
        <v>32</v>
      </c>
      <c r="P50" s="14">
        <f t="shared" si="13"/>
        <v>40.50632911392405</v>
      </c>
      <c r="Q50" s="18">
        <f t="shared" si="14"/>
        <v>3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32</v>
      </c>
      <c r="M51" s="18">
        <f t="shared" si="17"/>
        <v>0</v>
      </c>
      <c r="N51" s="14">
        <f t="shared" si="12"/>
        <v>0</v>
      </c>
      <c r="O51" s="20">
        <f t="shared" si="16"/>
        <v>32</v>
      </c>
      <c r="P51" s="14">
        <f t="shared" si="13"/>
        <v>40.50632911392405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/>
      <c r="C52" s="4"/>
      <c r="D52" s="2"/>
      <c r="E52" s="2"/>
      <c r="F52" s="2"/>
      <c r="G52" s="4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32</v>
      </c>
      <c r="M52" s="18">
        <f t="shared" si="17"/>
        <v>0</v>
      </c>
      <c r="N52" s="14">
        <f t="shared" si="12"/>
        <v>0</v>
      </c>
      <c r="O52" s="20">
        <f t="shared" si="16"/>
        <v>32</v>
      </c>
      <c r="P52" s="14">
        <f t="shared" si="13"/>
        <v>40.50632911392405</v>
      </c>
      <c r="Q52" s="18">
        <f t="shared" si="14"/>
        <v>0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32</v>
      </c>
      <c r="M53" s="18">
        <f t="shared" si="17"/>
        <v>0</v>
      </c>
      <c r="N53" s="14">
        <f t="shared" si="12"/>
        <v>0</v>
      </c>
      <c r="O53" s="20">
        <f t="shared" si="16"/>
        <v>32</v>
      </c>
      <c r="P53" s="14">
        <f t="shared" si="13"/>
        <v>40.50632911392405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>
        <v>5</v>
      </c>
      <c r="D54" s="2"/>
      <c r="E54" s="2"/>
      <c r="F54" s="2"/>
      <c r="G54" s="2"/>
      <c r="H54" s="2"/>
      <c r="I54" s="2"/>
      <c r="J54" s="18">
        <f t="shared" si="10"/>
        <v>5</v>
      </c>
      <c r="K54" s="18">
        <f t="shared" si="11"/>
        <v>0</v>
      </c>
      <c r="L54" s="18">
        <f t="shared" si="17"/>
        <v>37</v>
      </c>
      <c r="M54" s="18">
        <f t="shared" si="17"/>
        <v>0</v>
      </c>
      <c r="N54" s="14">
        <f t="shared" si="12"/>
        <v>5</v>
      </c>
      <c r="O54" s="20">
        <f t="shared" si="16"/>
        <v>37</v>
      </c>
      <c r="P54" s="14">
        <f t="shared" si="13"/>
        <v>46.835443037974684</v>
      </c>
      <c r="Q54" s="18">
        <f t="shared" si="14"/>
        <v>5</v>
      </c>
      <c r="R54" s="18">
        <f t="shared" si="15"/>
        <v>0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7"/>
        <v>37</v>
      </c>
      <c r="M55" s="18">
        <f t="shared" si="17"/>
        <v>0</v>
      </c>
      <c r="N55" s="14">
        <f t="shared" si="12"/>
        <v>0</v>
      </c>
      <c r="O55" s="20">
        <f t="shared" si="16"/>
        <v>37</v>
      </c>
      <c r="P55" s="14">
        <f t="shared" si="13"/>
        <v>46.835443037974684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37</v>
      </c>
      <c r="M56" s="18">
        <f t="shared" si="17"/>
        <v>0</v>
      </c>
      <c r="N56" s="14">
        <f t="shared" si="12"/>
        <v>0</v>
      </c>
      <c r="O56" s="20">
        <f t="shared" si="16"/>
        <v>37</v>
      </c>
      <c r="P56" s="14">
        <f t="shared" si="13"/>
        <v>46.835443037974684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/>
      <c r="C57" s="4">
        <v>4</v>
      </c>
      <c r="D57" s="2"/>
      <c r="E57" s="2"/>
      <c r="F57" s="4"/>
      <c r="G57" s="4"/>
      <c r="H57" s="2"/>
      <c r="I57" s="4"/>
      <c r="J57" s="18">
        <f t="shared" si="10"/>
        <v>4</v>
      </c>
      <c r="K57" s="18">
        <f t="shared" si="11"/>
        <v>0</v>
      </c>
      <c r="L57" s="18">
        <f t="shared" si="17"/>
        <v>41</v>
      </c>
      <c r="M57" s="18">
        <f t="shared" si="17"/>
        <v>0</v>
      </c>
      <c r="N57" s="14">
        <f t="shared" si="12"/>
        <v>4</v>
      </c>
      <c r="O57" s="20">
        <f t="shared" si="16"/>
        <v>41</v>
      </c>
      <c r="P57" s="14">
        <f t="shared" si="13"/>
        <v>51.89873417721519</v>
      </c>
      <c r="Q57" s="18">
        <f t="shared" si="14"/>
        <v>4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41</v>
      </c>
      <c r="M58" s="18">
        <f t="shared" si="17"/>
        <v>0</v>
      </c>
      <c r="N58" s="14">
        <f t="shared" si="12"/>
        <v>0</v>
      </c>
      <c r="O58" s="20">
        <f t="shared" si="16"/>
        <v>41</v>
      </c>
      <c r="P58" s="14">
        <f t="shared" si="13"/>
        <v>51.89873417721519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>
        <v>1</v>
      </c>
      <c r="D59" s="2"/>
      <c r="E59" s="2"/>
      <c r="F59" s="2"/>
      <c r="G59" s="4"/>
      <c r="H59" s="2"/>
      <c r="I59" s="2"/>
      <c r="J59" s="18">
        <f t="shared" si="10"/>
        <v>1</v>
      </c>
      <c r="K59" s="18">
        <f t="shared" si="11"/>
        <v>0</v>
      </c>
      <c r="L59" s="18">
        <f t="shared" si="17"/>
        <v>42</v>
      </c>
      <c r="M59" s="18">
        <f t="shared" si="17"/>
        <v>0</v>
      </c>
      <c r="N59" s="14">
        <f t="shared" si="12"/>
        <v>1</v>
      </c>
      <c r="O59" s="20">
        <f t="shared" si="16"/>
        <v>42</v>
      </c>
      <c r="P59" s="14">
        <f t="shared" si="13"/>
        <v>53.164556962025316</v>
      </c>
      <c r="Q59" s="18">
        <f t="shared" si="14"/>
        <v>1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42</v>
      </c>
      <c r="M60" s="18">
        <f t="shared" si="17"/>
        <v>0</v>
      </c>
      <c r="N60" s="14">
        <f t="shared" si="12"/>
        <v>0</v>
      </c>
      <c r="O60" s="20">
        <f t="shared" si="16"/>
        <v>42</v>
      </c>
      <c r="P60" s="14">
        <f t="shared" si="13"/>
        <v>53.164556962025316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>
        <v>3</v>
      </c>
      <c r="D61" s="2"/>
      <c r="E61" s="2"/>
      <c r="F61" s="2"/>
      <c r="G61" s="4"/>
      <c r="H61" s="2"/>
      <c r="I61" s="2"/>
      <c r="J61" s="18">
        <f t="shared" si="10"/>
        <v>3</v>
      </c>
      <c r="K61" s="18">
        <f t="shared" si="11"/>
        <v>0</v>
      </c>
      <c r="L61" s="18">
        <f t="shared" si="17"/>
        <v>45</v>
      </c>
      <c r="M61" s="18">
        <f t="shared" si="17"/>
        <v>0</v>
      </c>
      <c r="N61" s="14">
        <f t="shared" si="12"/>
        <v>3</v>
      </c>
      <c r="O61" s="20">
        <f t="shared" si="16"/>
        <v>45</v>
      </c>
      <c r="P61" s="14">
        <f t="shared" si="13"/>
        <v>56.962025316455694</v>
      </c>
      <c r="Q61" s="18">
        <f t="shared" si="14"/>
        <v>3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45</v>
      </c>
      <c r="M62" s="18">
        <f t="shared" si="17"/>
        <v>0</v>
      </c>
      <c r="N62" s="14">
        <f t="shared" si="12"/>
        <v>0</v>
      </c>
      <c r="O62" s="20">
        <f t="shared" si="16"/>
        <v>45</v>
      </c>
      <c r="P62" s="14">
        <f t="shared" si="13"/>
        <v>56.962025316455694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7"/>
        <v>45</v>
      </c>
      <c r="M63" s="18">
        <f t="shared" si="17"/>
        <v>0</v>
      </c>
      <c r="N63" s="14">
        <f t="shared" si="12"/>
        <v>0</v>
      </c>
      <c r="O63" s="20">
        <f t="shared" si="16"/>
        <v>45</v>
      </c>
      <c r="P63" s="14">
        <f t="shared" si="13"/>
        <v>56.962025316455694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>
        <v>1</v>
      </c>
      <c r="C64" s="4">
        <v>3</v>
      </c>
      <c r="D64" s="2"/>
      <c r="E64" s="2"/>
      <c r="F64" s="4"/>
      <c r="G64" s="4"/>
      <c r="H64" s="2"/>
      <c r="I64" s="4"/>
      <c r="J64" s="18">
        <f t="shared" si="10"/>
        <v>4</v>
      </c>
      <c r="K64" s="18">
        <f t="shared" si="11"/>
        <v>0</v>
      </c>
      <c r="L64" s="18">
        <f t="shared" si="17"/>
        <v>49</v>
      </c>
      <c r="M64" s="18">
        <f t="shared" si="17"/>
        <v>0</v>
      </c>
      <c r="N64" s="14">
        <f t="shared" si="12"/>
        <v>4</v>
      </c>
      <c r="O64" s="20">
        <f t="shared" si="16"/>
        <v>49</v>
      </c>
      <c r="P64" s="14">
        <f t="shared" si="13"/>
        <v>62.0253164556962</v>
      </c>
      <c r="Q64" s="18">
        <f t="shared" si="14"/>
        <v>4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49</v>
      </c>
      <c r="M65" s="18">
        <f t="shared" si="18"/>
        <v>0</v>
      </c>
      <c r="N65" s="14">
        <f t="shared" si="12"/>
        <v>0</v>
      </c>
      <c r="O65" s="20">
        <f t="shared" si="16"/>
        <v>49</v>
      </c>
      <c r="P65" s="14">
        <f t="shared" si="13"/>
        <v>62.0253164556962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>
        <v>3</v>
      </c>
      <c r="C66" s="4">
        <v>6</v>
      </c>
      <c r="D66" s="2"/>
      <c r="E66" s="3"/>
      <c r="F66" s="4"/>
      <c r="G66" s="4"/>
      <c r="H66" s="2"/>
      <c r="I66" s="2"/>
      <c r="J66" s="18">
        <f t="shared" si="10"/>
        <v>9</v>
      </c>
      <c r="K66" s="18">
        <f t="shared" si="11"/>
        <v>0</v>
      </c>
      <c r="L66" s="18">
        <f t="shared" si="18"/>
        <v>58</v>
      </c>
      <c r="M66" s="18">
        <f t="shared" si="18"/>
        <v>0</v>
      </c>
      <c r="N66" s="14">
        <f t="shared" si="12"/>
        <v>9</v>
      </c>
      <c r="O66" s="20">
        <f t="shared" si="16"/>
        <v>58</v>
      </c>
      <c r="P66" s="14">
        <f t="shared" si="13"/>
        <v>73.41772151898734</v>
      </c>
      <c r="Q66" s="18">
        <f t="shared" si="14"/>
        <v>9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58</v>
      </c>
      <c r="M67" s="18">
        <f t="shared" si="18"/>
        <v>0</v>
      </c>
      <c r="N67" s="14">
        <f t="shared" si="12"/>
        <v>0</v>
      </c>
      <c r="O67" s="20">
        <f t="shared" si="16"/>
        <v>58</v>
      </c>
      <c r="P67" s="14">
        <f t="shared" si="13"/>
        <v>73.41772151898734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58</v>
      </c>
      <c r="M68" s="18">
        <f t="shared" si="18"/>
        <v>0</v>
      </c>
      <c r="N68" s="14">
        <f aca="true" t="shared" si="21" ref="N68:N94">(+J68+K68)*($J$96/($J$96+$K$96))</f>
        <v>0</v>
      </c>
      <c r="O68" s="20">
        <f t="shared" si="16"/>
        <v>58</v>
      </c>
      <c r="P68" s="14">
        <f aca="true" t="shared" si="22" ref="P68:P94">O68*100/$N$96</f>
        <v>73.41772151898734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1</v>
      </c>
      <c r="C69" s="2">
        <v>5</v>
      </c>
      <c r="D69" s="2"/>
      <c r="E69" s="2"/>
      <c r="F69" s="2"/>
      <c r="G69" s="2"/>
      <c r="H69" s="2"/>
      <c r="I69" s="2"/>
      <c r="J69" s="18">
        <f t="shared" si="19"/>
        <v>6</v>
      </c>
      <c r="K69" s="18">
        <f t="shared" si="20"/>
        <v>0</v>
      </c>
      <c r="L69" s="18">
        <f t="shared" si="18"/>
        <v>64</v>
      </c>
      <c r="M69" s="18">
        <f t="shared" si="18"/>
        <v>0</v>
      </c>
      <c r="N69" s="14">
        <f t="shared" si="21"/>
        <v>6</v>
      </c>
      <c r="O69" s="20">
        <f aca="true" t="shared" si="25" ref="O69:O94">O68+N69</f>
        <v>64</v>
      </c>
      <c r="P69" s="14">
        <f t="shared" si="22"/>
        <v>81.0126582278481</v>
      </c>
      <c r="Q69" s="18">
        <f t="shared" si="23"/>
        <v>6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64</v>
      </c>
      <c r="M70" s="18">
        <f t="shared" si="18"/>
        <v>0</v>
      </c>
      <c r="N70" s="14">
        <f t="shared" si="21"/>
        <v>0</v>
      </c>
      <c r="O70" s="20">
        <f t="shared" si="25"/>
        <v>64</v>
      </c>
      <c r="P70" s="14">
        <f t="shared" si="22"/>
        <v>81.0126582278481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>
        <v>1</v>
      </c>
      <c r="D71" s="4"/>
      <c r="E71" s="2"/>
      <c r="F71" s="2"/>
      <c r="G71" s="4"/>
      <c r="H71" s="2"/>
      <c r="I71" s="2"/>
      <c r="J71" s="18">
        <f t="shared" si="19"/>
        <v>1</v>
      </c>
      <c r="K71" s="18">
        <f t="shared" si="20"/>
        <v>0</v>
      </c>
      <c r="L71" s="18">
        <f t="shared" si="18"/>
        <v>65</v>
      </c>
      <c r="M71" s="18">
        <f t="shared" si="18"/>
        <v>0</v>
      </c>
      <c r="N71" s="14">
        <f t="shared" si="21"/>
        <v>1</v>
      </c>
      <c r="O71" s="20">
        <f t="shared" si="25"/>
        <v>65</v>
      </c>
      <c r="P71" s="14">
        <f t="shared" si="22"/>
        <v>82.27848101265823</v>
      </c>
      <c r="Q71" s="18">
        <f t="shared" si="23"/>
        <v>1</v>
      </c>
      <c r="R71" s="18">
        <f t="shared" si="24"/>
        <v>0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65</v>
      </c>
      <c r="M72" s="18">
        <f t="shared" si="18"/>
        <v>0</v>
      </c>
      <c r="N72" s="14">
        <f t="shared" si="21"/>
        <v>0</v>
      </c>
      <c r="O72" s="20">
        <f t="shared" si="25"/>
        <v>65</v>
      </c>
      <c r="P72" s="14">
        <f t="shared" si="22"/>
        <v>82.27848101265823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/>
      <c r="C73" s="4">
        <v>1</v>
      </c>
      <c r="D73" s="3"/>
      <c r="E73" s="2"/>
      <c r="F73" s="2"/>
      <c r="G73" s="4"/>
      <c r="H73" s="2"/>
      <c r="I73" s="2"/>
      <c r="J73" s="18">
        <f t="shared" si="19"/>
        <v>1</v>
      </c>
      <c r="K73" s="18">
        <f t="shared" si="20"/>
        <v>0</v>
      </c>
      <c r="L73" s="18">
        <f t="shared" si="18"/>
        <v>66</v>
      </c>
      <c r="M73" s="18">
        <f t="shared" si="18"/>
        <v>0</v>
      </c>
      <c r="N73" s="14">
        <f t="shared" si="21"/>
        <v>1</v>
      </c>
      <c r="O73" s="20">
        <f t="shared" si="25"/>
        <v>66</v>
      </c>
      <c r="P73" s="14">
        <f t="shared" si="22"/>
        <v>83.54430379746836</v>
      </c>
      <c r="Q73" s="18">
        <f t="shared" si="23"/>
        <v>1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66</v>
      </c>
      <c r="M74" s="18">
        <f t="shared" si="18"/>
        <v>0</v>
      </c>
      <c r="N74" s="14">
        <f t="shared" si="21"/>
        <v>0</v>
      </c>
      <c r="O74" s="20">
        <f t="shared" si="25"/>
        <v>66</v>
      </c>
      <c r="P74" s="14">
        <f t="shared" si="22"/>
        <v>83.54430379746836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>
        <v>2</v>
      </c>
      <c r="D75" s="3"/>
      <c r="E75" s="4"/>
      <c r="F75" s="4"/>
      <c r="G75" s="4"/>
      <c r="H75" s="4"/>
      <c r="I75" s="2"/>
      <c r="J75" s="18">
        <f t="shared" si="19"/>
        <v>2</v>
      </c>
      <c r="K75" s="18">
        <f t="shared" si="20"/>
        <v>0</v>
      </c>
      <c r="L75" s="18">
        <f t="shared" si="18"/>
        <v>68</v>
      </c>
      <c r="M75" s="18">
        <f t="shared" si="18"/>
        <v>0</v>
      </c>
      <c r="N75" s="14">
        <f t="shared" si="21"/>
        <v>2</v>
      </c>
      <c r="O75" s="20">
        <f t="shared" si="25"/>
        <v>68</v>
      </c>
      <c r="P75" s="14">
        <f t="shared" si="22"/>
        <v>86.07594936708861</v>
      </c>
      <c r="Q75" s="18">
        <f t="shared" si="23"/>
        <v>2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68</v>
      </c>
      <c r="M76" s="18">
        <f t="shared" si="18"/>
        <v>0</v>
      </c>
      <c r="N76" s="14">
        <f t="shared" si="21"/>
        <v>0</v>
      </c>
      <c r="O76" s="20">
        <f t="shared" si="25"/>
        <v>68</v>
      </c>
      <c r="P76" s="14">
        <f t="shared" si="22"/>
        <v>86.07594936708861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68</v>
      </c>
      <c r="M77" s="18">
        <f t="shared" si="18"/>
        <v>0</v>
      </c>
      <c r="N77" s="14">
        <f t="shared" si="21"/>
        <v>0</v>
      </c>
      <c r="O77" s="20">
        <f t="shared" si="25"/>
        <v>68</v>
      </c>
      <c r="P77" s="14">
        <f t="shared" si="22"/>
        <v>86.07594936708861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>
        <v>2</v>
      </c>
      <c r="D78" s="2"/>
      <c r="E78" s="2"/>
      <c r="F78" s="2"/>
      <c r="G78" s="2"/>
      <c r="H78" s="2"/>
      <c r="I78" s="2"/>
      <c r="J78" s="18">
        <f t="shared" si="19"/>
        <v>2</v>
      </c>
      <c r="K78" s="18">
        <f t="shared" si="20"/>
        <v>0</v>
      </c>
      <c r="L78" s="18">
        <f t="shared" si="18"/>
        <v>70</v>
      </c>
      <c r="M78" s="18">
        <f t="shared" si="18"/>
        <v>0</v>
      </c>
      <c r="N78" s="14">
        <f t="shared" si="21"/>
        <v>2</v>
      </c>
      <c r="O78" s="20">
        <f t="shared" si="25"/>
        <v>70</v>
      </c>
      <c r="P78" s="14">
        <f t="shared" si="22"/>
        <v>88.60759493670886</v>
      </c>
      <c r="Q78" s="18">
        <f t="shared" si="23"/>
        <v>2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70</v>
      </c>
      <c r="M79" s="18">
        <f t="shared" si="18"/>
        <v>0</v>
      </c>
      <c r="N79" s="14">
        <f t="shared" si="21"/>
        <v>0</v>
      </c>
      <c r="O79" s="20">
        <f t="shared" si="25"/>
        <v>70</v>
      </c>
      <c r="P79" s="14">
        <f t="shared" si="22"/>
        <v>88.60759493670886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/>
      <c r="H80" s="2"/>
      <c r="I80" s="2"/>
      <c r="J80" s="18">
        <f t="shared" si="19"/>
        <v>0</v>
      </c>
      <c r="K80" s="18">
        <f t="shared" si="20"/>
        <v>0</v>
      </c>
      <c r="L80" s="18">
        <f t="shared" si="18"/>
        <v>70</v>
      </c>
      <c r="M80" s="18">
        <f t="shared" si="18"/>
        <v>0</v>
      </c>
      <c r="N80" s="14">
        <f t="shared" si="21"/>
        <v>0</v>
      </c>
      <c r="O80" s="20">
        <f t="shared" si="25"/>
        <v>70</v>
      </c>
      <c r="P80" s="14">
        <f t="shared" si="22"/>
        <v>88.60759493670886</v>
      </c>
      <c r="Q80" s="18">
        <f t="shared" si="23"/>
        <v>0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70</v>
      </c>
      <c r="M81" s="18">
        <f t="shared" si="18"/>
        <v>0</v>
      </c>
      <c r="N81" s="14">
        <f t="shared" si="21"/>
        <v>0</v>
      </c>
      <c r="O81" s="20">
        <f t="shared" si="25"/>
        <v>70</v>
      </c>
      <c r="P81" s="14">
        <f t="shared" si="22"/>
        <v>88.60759493670886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>
        <v>1</v>
      </c>
      <c r="C82" s="4">
        <v>1</v>
      </c>
      <c r="D82" s="2"/>
      <c r="E82" s="2"/>
      <c r="F82" s="2"/>
      <c r="G82" s="2"/>
      <c r="H82" s="2"/>
      <c r="I82" s="2"/>
      <c r="J82" s="18">
        <f t="shared" si="19"/>
        <v>2</v>
      </c>
      <c r="K82" s="18">
        <f t="shared" si="20"/>
        <v>0</v>
      </c>
      <c r="L82" s="18">
        <f t="shared" si="18"/>
        <v>72</v>
      </c>
      <c r="M82" s="18">
        <f t="shared" si="18"/>
        <v>0</v>
      </c>
      <c r="N82" s="14">
        <f t="shared" si="21"/>
        <v>2</v>
      </c>
      <c r="O82" s="20">
        <f t="shared" si="25"/>
        <v>72</v>
      </c>
      <c r="P82" s="14">
        <f t="shared" si="22"/>
        <v>91.13924050632912</v>
      </c>
      <c r="Q82" s="18">
        <f t="shared" si="23"/>
        <v>2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72</v>
      </c>
      <c r="M83" s="18">
        <f t="shared" si="18"/>
        <v>0</v>
      </c>
      <c r="N83" s="14">
        <f t="shared" si="21"/>
        <v>0</v>
      </c>
      <c r="O83" s="20">
        <f t="shared" si="25"/>
        <v>72</v>
      </c>
      <c r="P83" s="14">
        <f t="shared" si="22"/>
        <v>91.13924050632912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72</v>
      </c>
      <c r="M84" s="18">
        <f t="shared" si="18"/>
        <v>0</v>
      </c>
      <c r="N84" s="14">
        <f t="shared" si="21"/>
        <v>0</v>
      </c>
      <c r="O84" s="20">
        <f t="shared" si="25"/>
        <v>72</v>
      </c>
      <c r="P84" s="14">
        <f t="shared" si="22"/>
        <v>91.13924050632912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>
        <v>3</v>
      </c>
      <c r="D85" s="2"/>
      <c r="E85" s="2"/>
      <c r="F85" s="2"/>
      <c r="G85" s="2"/>
      <c r="H85" s="2"/>
      <c r="I85" s="2"/>
      <c r="J85" s="18">
        <f t="shared" si="19"/>
        <v>3</v>
      </c>
      <c r="K85" s="18">
        <f t="shared" si="20"/>
        <v>0</v>
      </c>
      <c r="L85" s="18">
        <f aca="true" t="shared" si="26" ref="L85:M94">L84+J85</f>
        <v>75</v>
      </c>
      <c r="M85" s="18">
        <f t="shared" si="26"/>
        <v>0</v>
      </c>
      <c r="N85" s="14">
        <f t="shared" si="21"/>
        <v>3</v>
      </c>
      <c r="O85" s="20">
        <f t="shared" si="25"/>
        <v>75</v>
      </c>
      <c r="P85" s="14">
        <f t="shared" si="22"/>
        <v>94.9367088607595</v>
      </c>
      <c r="Q85" s="18">
        <f t="shared" si="23"/>
        <v>3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75</v>
      </c>
      <c r="M86" s="18">
        <f t="shared" si="26"/>
        <v>0</v>
      </c>
      <c r="N86" s="14">
        <f t="shared" si="21"/>
        <v>0</v>
      </c>
      <c r="O86" s="20">
        <f t="shared" si="25"/>
        <v>75</v>
      </c>
      <c r="P86" s="14">
        <f t="shared" si="22"/>
        <v>94.9367088607595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>
        <v>2</v>
      </c>
      <c r="D87" s="2"/>
      <c r="E87" s="4"/>
      <c r="F87" s="2"/>
      <c r="G87" s="2"/>
      <c r="H87" s="2"/>
      <c r="I87" s="2"/>
      <c r="J87" s="18">
        <f t="shared" si="19"/>
        <v>2</v>
      </c>
      <c r="K87" s="18">
        <f t="shared" si="20"/>
        <v>0</v>
      </c>
      <c r="L87" s="18">
        <f t="shared" si="26"/>
        <v>77</v>
      </c>
      <c r="M87" s="18">
        <f t="shared" si="26"/>
        <v>0</v>
      </c>
      <c r="N87" s="14">
        <f t="shared" si="21"/>
        <v>2</v>
      </c>
      <c r="O87" s="20">
        <f t="shared" si="25"/>
        <v>77</v>
      </c>
      <c r="P87" s="14">
        <f t="shared" si="22"/>
        <v>97.46835443037975</v>
      </c>
      <c r="Q87" s="18">
        <f t="shared" si="23"/>
        <v>2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77</v>
      </c>
      <c r="M88" s="18">
        <f t="shared" si="26"/>
        <v>0</v>
      </c>
      <c r="N88" s="14">
        <f t="shared" si="21"/>
        <v>0</v>
      </c>
      <c r="O88" s="20">
        <f t="shared" si="25"/>
        <v>77</v>
      </c>
      <c r="P88" s="14">
        <f t="shared" si="22"/>
        <v>97.46835443037975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77</v>
      </c>
      <c r="M89" s="18">
        <f t="shared" si="26"/>
        <v>0</v>
      </c>
      <c r="N89" s="14">
        <f t="shared" si="21"/>
        <v>0</v>
      </c>
      <c r="O89" s="20">
        <f t="shared" si="25"/>
        <v>77</v>
      </c>
      <c r="P89" s="14">
        <f t="shared" si="22"/>
        <v>97.46835443037975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77</v>
      </c>
      <c r="M90" s="18">
        <f t="shared" si="26"/>
        <v>0</v>
      </c>
      <c r="N90" s="14">
        <f t="shared" si="21"/>
        <v>0</v>
      </c>
      <c r="O90" s="20">
        <f t="shared" si="25"/>
        <v>77</v>
      </c>
      <c r="P90" s="14">
        <f t="shared" si="22"/>
        <v>97.46835443037975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77</v>
      </c>
      <c r="M91" s="18">
        <f t="shared" si="26"/>
        <v>0</v>
      </c>
      <c r="N91" s="14">
        <f t="shared" si="21"/>
        <v>0</v>
      </c>
      <c r="O91" s="20">
        <f t="shared" si="25"/>
        <v>77</v>
      </c>
      <c r="P91" s="14">
        <f t="shared" si="22"/>
        <v>97.46835443037975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>
        <v>2</v>
      </c>
      <c r="D92" s="2"/>
      <c r="E92" s="2"/>
      <c r="F92" s="2"/>
      <c r="G92" s="2"/>
      <c r="H92" s="2"/>
      <c r="I92" s="2"/>
      <c r="J92" s="18">
        <f t="shared" si="19"/>
        <v>2</v>
      </c>
      <c r="K92" s="18">
        <f t="shared" si="20"/>
        <v>0</v>
      </c>
      <c r="L92" s="18">
        <f t="shared" si="26"/>
        <v>79</v>
      </c>
      <c r="M92" s="18">
        <f t="shared" si="26"/>
        <v>0</v>
      </c>
      <c r="N92" s="14">
        <f t="shared" si="21"/>
        <v>2</v>
      </c>
      <c r="O92" s="20">
        <f t="shared" si="25"/>
        <v>79</v>
      </c>
      <c r="P92" s="14">
        <f t="shared" si="22"/>
        <v>100</v>
      </c>
      <c r="Q92" s="18">
        <f t="shared" si="23"/>
        <v>2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79</v>
      </c>
      <c r="M93" s="18">
        <f t="shared" si="26"/>
        <v>0</v>
      </c>
      <c r="N93" s="14">
        <f t="shared" si="21"/>
        <v>0</v>
      </c>
      <c r="O93" s="20">
        <f t="shared" si="25"/>
        <v>79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79</v>
      </c>
      <c r="M94" s="18">
        <f t="shared" si="26"/>
        <v>0</v>
      </c>
      <c r="N94" s="14">
        <f t="shared" si="21"/>
        <v>0</v>
      </c>
      <c r="O94" s="20">
        <f t="shared" si="25"/>
        <v>79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15</v>
      </c>
      <c r="C96" s="18">
        <f t="shared" si="27"/>
        <v>64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79</v>
      </c>
      <c r="K96" s="18">
        <f t="shared" si="27"/>
        <v>0</v>
      </c>
      <c r="L96" s="18"/>
      <c r="M96" s="18"/>
      <c r="N96" s="18">
        <f>SUM(N4:N94)</f>
        <v>79</v>
      </c>
      <c r="O96" s="18"/>
      <c r="P96" s="18"/>
      <c r="Q96" s="18">
        <f>SUM(Q4:Q94)</f>
        <v>79</v>
      </c>
      <c r="R96" s="18">
        <f>SUM(R4:R94)</f>
        <v>0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V10" sqref="V10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61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1992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112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76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7"/>
      <c r="C4" s="7"/>
      <c r="D4" s="7"/>
      <c r="E4" s="7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</v>
      </c>
      <c r="AA4" s="14">
        <f aca="true" t="shared" si="6" ref="AA4:AA16">Z4*100/$Z$17</f>
        <v>1.3157894736842106</v>
      </c>
      <c r="AB4" s="20">
        <f>SUM(Q4:Q10)+SUM(R4:R10)</f>
        <v>1</v>
      </c>
      <c r="AC4" s="20">
        <f>100*SUM(Q4:Q10)/AB4</f>
        <v>100</v>
      </c>
    </row>
    <row r="5" spans="1:29" ht="15">
      <c r="A5" s="22">
        <v>32573</v>
      </c>
      <c r="B5" s="7"/>
      <c r="C5" s="7"/>
      <c r="D5" s="7"/>
      <c r="E5" s="7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18</v>
      </c>
      <c r="W5" s="13"/>
      <c r="X5" s="13"/>
      <c r="Y5" s="23" t="s">
        <v>39</v>
      </c>
      <c r="Z5" s="20">
        <f>SUM(N11:N17)</f>
        <v>1</v>
      </c>
      <c r="AA5" s="14">
        <f t="shared" si="6"/>
        <v>1.3157894736842106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 s="7"/>
      <c r="C6" s="8">
        <v>1</v>
      </c>
      <c r="D6" s="7"/>
      <c r="E6" s="7"/>
      <c r="F6" s="2"/>
      <c r="G6" s="2"/>
      <c r="H6" s="2"/>
      <c r="I6" s="2"/>
      <c r="J6" s="18">
        <f t="shared" si="0"/>
        <v>1</v>
      </c>
      <c r="K6" s="18">
        <f t="shared" si="1"/>
        <v>0</v>
      </c>
      <c r="L6" s="18">
        <f t="shared" si="7"/>
        <v>1</v>
      </c>
      <c r="M6" s="18">
        <f t="shared" si="7"/>
        <v>0</v>
      </c>
      <c r="N6" s="14">
        <f t="shared" si="2"/>
        <v>1</v>
      </c>
      <c r="O6" s="20">
        <f t="shared" si="8"/>
        <v>1</v>
      </c>
      <c r="P6" s="14">
        <f t="shared" si="3"/>
        <v>1.3157894736842106</v>
      </c>
      <c r="Q6" s="18">
        <f t="shared" si="4"/>
        <v>1</v>
      </c>
      <c r="R6" s="18">
        <f t="shared" si="5"/>
        <v>0</v>
      </c>
      <c r="T6" s="17" t="s">
        <v>40</v>
      </c>
      <c r="V6" s="18">
        <f>Q96</f>
        <v>94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 s="7"/>
      <c r="C7" s="7"/>
      <c r="D7" s="7"/>
      <c r="E7" s="7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7"/>
        <v>0</v>
      </c>
      <c r="N7" s="14">
        <f t="shared" si="2"/>
        <v>0</v>
      </c>
      <c r="O7" s="20">
        <f t="shared" si="8"/>
        <v>1</v>
      </c>
      <c r="P7" s="14">
        <f t="shared" si="3"/>
        <v>1.3157894736842106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83.92857142857143</v>
      </c>
      <c r="W7" s="13"/>
      <c r="Y7" s="23" t="s">
        <v>43</v>
      </c>
      <c r="Z7" s="20">
        <f>SUM(N25:N31)</f>
        <v>0</v>
      </c>
      <c r="AA7" s="14">
        <f t="shared" si="6"/>
        <v>0</v>
      </c>
      <c r="AB7" s="20">
        <f>SUM(Q25:Q31)+SUM(R25:R31)</f>
        <v>0</v>
      </c>
      <c r="AC7" s="20"/>
    </row>
    <row r="8" spans="1:29" ht="15">
      <c r="A8" s="22">
        <v>32576</v>
      </c>
      <c r="B8" s="7"/>
      <c r="C8" s="7"/>
      <c r="D8" s="7"/>
      <c r="E8" s="7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7"/>
        <v>0</v>
      </c>
      <c r="N8" s="14">
        <f t="shared" si="2"/>
        <v>0</v>
      </c>
      <c r="O8" s="20">
        <f t="shared" si="8"/>
        <v>1</v>
      </c>
      <c r="P8" s="14">
        <f t="shared" si="3"/>
        <v>1.3157894736842106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6</v>
      </c>
      <c r="AA8" s="14">
        <f t="shared" si="6"/>
        <v>7.894736842105263</v>
      </c>
      <c r="AB8" s="20">
        <f>SUM(Q32:Q38)+SUM(R32:R38)</f>
        <v>6</v>
      </c>
      <c r="AC8" s="20">
        <f>100*SUM(Q32:Q38)/AB8</f>
        <v>100</v>
      </c>
    </row>
    <row r="9" spans="1:29" ht="15">
      <c r="A9" s="22">
        <v>32577</v>
      </c>
      <c r="B9" s="7"/>
      <c r="C9" s="7"/>
      <c r="D9" s="7"/>
      <c r="E9" s="7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0</v>
      </c>
      <c r="O9" s="20">
        <f t="shared" si="8"/>
        <v>1</v>
      </c>
      <c r="P9" s="14">
        <f t="shared" si="3"/>
        <v>1.3157894736842106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-1</v>
      </c>
      <c r="AA9" s="14">
        <f t="shared" si="6"/>
        <v>-1.3157894736842106</v>
      </c>
      <c r="AB9" s="20">
        <f>SUM(Q39:Q45)+SUM(R39:R45)</f>
        <v>3</v>
      </c>
      <c r="AC9" s="20">
        <f>100*SUM(Q39:Q45)/AB9</f>
        <v>33.333333333333336</v>
      </c>
    </row>
    <row r="10" spans="1:29" ht="15">
      <c r="A10" s="22">
        <v>32578</v>
      </c>
      <c r="B10" s="7"/>
      <c r="C10" s="7"/>
      <c r="D10" s="7"/>
      <c r="E10" s="7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</v>
      </c>
      <c r="O10" s="20">
        <f t="shared" si="8"/>
        <v>1</v>
      </c>
      <c r="P10" s="14">
        <f t="shared" si="3"/>
        <v>1.3157894736842106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82.97872340425532</v>
      </c>
      <c r="W10" s="13"/>
      <c r="X10" s="25" t="s">
        <v>47</v>
      </c>
      <c r="Z10" s="20">
        <f>SUM(N46:N52)</f>
        <v>8</v>
      </c>
      <c r="AA10" s="14">
        <f t="shared" si="6"/>
        <v>10.526315789473685</v>
      </c>
      <c r="AB10" s="20">
        <f>SUM(Q46:Q52)+SUM(R46:R52)</f>
        <v>10</v>
      </c>
      <c r="AC10" s="20">
        <f>100*SUM(Q46:Q52)/AB10</f>
        <v>90</v>
      </c>
    </row>
    <row r="11" spans="1:29" ht="15">
      <c r="A11" s="22">
        <v>32579</v>
      </c>
      <c r="B11" s="7"/>
      <c r="C11" s="7"/>
      <c r="D11" s="7"/>
      <c r="E11" s="7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0">
        <f t="shared" si="8"/>
        <v>1</v>
      </c>
      <c r="P11" s="14">
        <f t="shared" si="3"/>
        <v>1.3157894736842106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/>
      <c r="W11" s="13"/>
      <c r="Y11" s="25" t="s">
        <v>48</v>
      </c>
      <c r="Z11" s="20">
        <f>SUM(N53:N59)</f>
        <v>10</v>
      </c>
      <c r="AA11" s="14">
        <f t="shared" si="6"/>
        <v>13.157894736842104</v>
      </c>
      <c r="AB11" s="20">
        <f>SUM(Q53:Q59)+SUM(R53:R59)</f>
        <v>16</v>
      </c>
      <c r="AC11" s="20">
        <f>100*SUM(Q53:Q59)/AB11</f>
        <v>81.25</v>
      </c>
    </row>
    <row r="12" spans="1:29" ht="15">
      <c r="A12" s="22">
        <v>32580</v>
      </c>
      <c r="B12" s="7"/>
      <c r="C12" s="7"/>
      <c r="D12" s="7"/>
      <c r="E12" s="7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0">
        <f t="shared" si="8"/>
        <v>1</v>
      </c>
      <c r="P12" s="14">
        <f t="shared" si="3"/>
        <v>1.3157894736842106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82.97872340425532</v>
      </c>
      <c r="W12" s="13"/>
      <c r="X12" s="25" t="s">
        <v>50</v>
      </c>
      <c r="Z12" s="20">
        <f>SUM(N60:N66)</f>
        <v>21</v>
      </c>
      <c r="AA12" s="14">
        <f t="shared" si="6"/>
        <v>27.63157894736842</v>
      </c>
      <c r="AB12" s="20">
        <f>SUM(Q60:Q66)+SUM(R60:R66)</f>
        <v>27</v>
      </c>
      <c r="AC12" s="20">
        <f>100*SUM(Q60:Q66)/AB12</f>
        <v>88.88888888888889</v>
      </c>
    </row>
    <row r="13" spans="1:29" ht="15">
      <c r="A13" s="22">
        <v>32581</v>
      </c>
      <c r="B13" s="7"/>
      <c r="C13" s="7"/>
      <c r="D13" s="7"/>
      <c r="E13" s="7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0">
        <f t="shared" si="8"/>
        <v>1</v>
      </c>
      <c r="P13" s="14">
        <f t="shared" si="3"/>
        <v>1.3157894736842106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16</v>
      </c>
      <c r="AA13" s="14">
        <f t="shared" si="6"/>
        <v>21.05263157894737</v>
      </c>
      <c r="AB13" s="20">
        <f>SUM(Q67:Q73)+SUM(R67:R73)</f>
        <v>16</v>
      </c>
      <c r="AC13" s="20">
        <f>100*SUM(Q67:Q73)/AB13</f>
        <v>100</v>
      </c>
    </row>
    <row r="14" spans="1:29" ht="15">
      <c r="A14" s="22">
        <v>32582</v>
      </c>
      <c r="B14" s="8">
        <v>1</v>
      </c>
      <c r="C14" s="7"/>
      <c r="D14" s="7"/>
      <c r="E14" s="7"/>
      <c r="F14" s="2"/>
      <c r="G14" s="2"/>
      <c r="H14" s="2"/>
      <c r="I14" s="2"/>
      <c r="J14" s="18">
        <f t="shared" si="0"/>
        <v>1</v>
      </c>
      <c r="K14" s="18">
        <f t="shared" si="1"/>
        <v>0</v>
      </c>
      <c r="L14" s="18">
        <f t="shared" si="7"/>
        <v>2</v>
      </c>
      <c r="M14" s="18">
        <f t="shared" si="7"/>
        <v>0</v>
      </c>
      <c r="N14" s="14">
        <f t="shared" si="2"/>
        <v>1</v>
      </c>
      <c r="O14" s="20">
        <f t="shared" si="8"/>
        <v>2</v>
      </c>
      <c r="P14" s="14">
        <f t="shared" si="3"/>
        <v>2.6315789473684212</v>
      </c>
      <c r="Q14" s="18">
        <f t="shared" si="4"/>
        <v>1</v>
      </c>
      <c r="R14" s="18">
        <f t="shared" si="5"/>
        <v>0</v>
      </c>
      <c r="T14" s="17"/>
      <c r="W14" s="13"/>
      <c r="X14" s="25" t="s">
        <v>52</v>
      </c>
      <c r="Z14" s="20">
        <f>SUM(N74:N80)</f>
        <v>3</v>
      </c>
      <c r="AA14" s="14">
        <f t="shared" si="6"/>
        <v>3.9473684210526314</v>
      </c>
      <c r="AB14" s="20">
        <f>SUM(Q74:Q80)+SUM(R74:R80)</f>
        <v>15</v>
      </c>
      <c r="AC14" s="20">
        <f>100*SUM(Q74:Q80)/AB14</f>
        <v>60</v>
      </c>
    </row>
    <row r="15" spans="1:29" ht="15">
      <c r="A15" s="22">
        <v>32583</v>
      </c>
      <c r="B15" s="7"/>
      <c r="C15" s="7"/>
      <c r="D15" s="7"/>
      <c r="E15" s="7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2</v>
      </c>
      <c r="M15" s="18">
        <f t="shared" si="7"/>
        <v>0</v>
      </c>
      <c r="N15" s="14">
        <f t="shared" si="2"/>
        <v>0</v>
      </c>
      <c r="O15" s="20">
        <f t="shared" si="8"/>
        <v>2</v>
      </c>
      <c r="P15" s="14">
        <f t="shared" si="3"/>
        <v>2.6315789473684212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8</v>
      </c>
      <c r="AA15" s="14">
        <f t="shared" si="6"/>
        <v>10.526315789473685</v>
      </c>
      <c r="AB15" s="20">
        <f>SUM(Q81:Q87)+SUM(R81:R87)</f>
        <v>10</v>
      </c>
      <c r="AC15" s="20">
        <f>100*SUM(Q81:Q87)/AB15</f>
        <v>90</v>
      </c>
    </row>
    <row r="16" spans="1:29" ht="15">
      <c r="A16" s="22">
        <v>32584</v>
      </c>
      <c r="B16" s="7"/>
      <c r="C16" s="7"/>
      <c r="D16" s="7"/>
      <c r="E16" s="7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2</v>
      </c>
      <c r="M16" s="18">
        <f t="shared" si="7"/>
        <v>0</v>
      </c>
      <c r="N16" s="14">
        <f t="shared" si="2"/>
        <v>0</v>
      </c>
      <c r="O16" s="20">
        <f t="shared" si="8"/>
        <v>2</v>
      </c>
      <c r="P16" s="14">
        <f t="shared" si="3"/>
        <v>2.6315789473684212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3</v>
      </c>
      <c r="AA16" s="14">
        <f t="shared" si="6"/>
        <v>3.9473684210526314</v>
      </c>
      <c r="AB16" s="20">
        <f>SUM(Q88:Q94)+SUM(R88:R94)</f>
        <v>7</v>
      </c>
      <c r="AC16" s="20">
        <f>100*SUM(Q88:Q94)/AB16</f>
        <v>71.42857142857143</v>
      </c>
    </row>
    <row r="17" spans="1:29" ht="15">
      <c r="A17" s="22">
        <v>32585</v>
      </c>
      <c r="B17" s="7"/>
      <c r="C17" s="7"/>
      <c r="D17" s="7"/>
      <c r="E17" s="7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2</v>
      </c>
      <c r="M17" s="18">
        <f t="shared" si="7"/>
        <v>0</v>
      </c>
      <c r="N17" s="14">
        <f t="shared" si="2"/>
        <v>0</v>
      </c>
      <c r="O17" s="20">
        <f t="shared" si="8"/>
        <v>2</v>
      </c>
      <c r="P17" s="14">
        <f t="shared" si="3"/>
        <v>2.6315789473684212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76</v>
      </c>
      <c r="AA17" s="18">
        <f>SUM(AA4:AA16)</f>
        <v>100</v>
      </c>
      <c r="AB17" s="18">
        <f>SUM(AB4:AB16)</f>
        <v>112</v>
      </c>
      <c r="AC17" s="20"/>
    </row>
    <row r="18" spans="1:27" ht="15">
      <c r="A18" s="22">
        <v>32586</v>
      </c>
      <c r="B18" s="7"/>
      <c r="C18" s="7"/>
      <c r="D18" s="7"/>
      <c r="E18" s="7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2</v>
      </c>
      <c r="M18" s="18">
        <f t="shared" si="7"/>
        <v>0</v>
      </c>
      <c r="N18" s="14">
        <f t="shared" si="2"/>
        <v>0</v>
      </c>
      <c r="O18" s="20">
        <f t="shared" si="8"/>
        <v>2</v>
      </c>
      <c r="P18" s="14">
        <f t="shared" si="3"/>
        <v>2.6315789473684212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7"/>
      <c r="C19" s="7"/>
      <c r="D19" s="7"/>
      <c r="E19" s="7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0</v>
      </c>
      <c r="O19" s="20">
        <f t="shared" si="8"/>
        <v>2</v>
      </c>
      <c r="P19" s="14">
        <f t="shared" si="3"/>
        <v>2.6315789473684212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7"/>
      <c r="C20" s="7"/>
      <c r="D20" s="7"/>
      <c r="E20" s="7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0">
        <f t="shared" si="8"/>
        <v>2</v>
      </c>
      <c r="P20" s="14">
        <f t="shared" si="3"/>
        <v>2.6315789473684212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7"/>
      <c r="C21" s="7"/>
      <c r="D21" s="7"/>
      <c r="E21" s="7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2</v>
      </c>
      <c r="M21" s="18">
        <f t="shared" si="7"/>
        <v>0</v>
      </c>
      <c r="N21" s="14">
        <f t="shared" si="2"/>
        <v>0</v>
      </c>
      <c r="O21" s="20">
        <f t="shared" si="8"/>
        <v>2</v>
      </c>
      <c r="P21" s="14">
        <f t="shared" si="3"/>
        <v>2.6315789473684212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7"/>
      <c r="C22" s="7"/>
      <c r="D22" s="7"/>
      <c r="E22" s="7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2</v>
      </c>
      <c r="M22" s="18">
        <f t="shared" si="7"/>
        <v>0</v>
      </c>
      <c r="N22" s="14">
        <f t="shared" si="2"/>
        <v>0</v>
      </c>
      <c r="O22" s="20">
        <f t="shared" si="8"/>
        <v>2</v>
      </c>
      <c r="P22" s="14">
        <f t="shared" si="3"/>
        <v>2.6315789473684212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7"/>
      <c r="C23" s="7"/>
      <c r="D23" s="7"/>
      <c r="E23" s="7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2</v>
      </c>
      <c r="M23" s="18">
        <f t="shared" si="7"/>
        <v>0</v>
      </c>
      <c r="N23" s="14">
        <f t="shared" si="2"/>
        <v>0</v>
      </c>
      <c r="O23" s="20">
        <f t="shared" si="8"/>
        <v>2</v>
      </c>
      <c r="P23" s="14">
        <f t="shared" si="3"/>
        <v>2.6315789473684212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7"/>
      <c r="C24" s="7"/>
      <c r="D24" s="7"/>
      <c r="E24" s="7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2</v>
      </c>
      <c r="M24" s="18">
        <f t="shared" si="7"/>
        <v>0</v>
      </c>
      <c r="N24" s="14">
        <f t="shared" si="2"/>
        <v>0</v>
      </c>
      <c r="O24" s="20">
        <f t="shared" si="8"/>
        <v>2</v>
      </c>
      <c r="P24" s="14">
        <f t="shared" si="3"/>
        <v>2.6315789473684212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7"/>
      <c r="C25" s="7"/>
      <c r="D25" s="7"/>
      <c r="E25" s="7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2</v>
      </c>
      <c r="M25" s="18">
        <f t="shared" si="9"/>
        <v>0</v>
      </c>
      <c r="N25" s="14">
        <f t="shared" si="2"/>
        <v>0</v>
      </c>
      <c r="O25" s="20">
        <f t="shared" si="8"/>
        <v>2</v>
      </c>
      <c r="P25" s="14">
        <f t="shared" si="3"/>
        <v>2.6315789473684212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7"/>
      <c r="C26" s="7"/>
      <c r="D26" s="7"/>
      <c r="E26" s="7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2</v>
      </c>
      <c r="M26" s="18">
        <f t="shared" si="9"/>
        <v>0</v>
      </c>
      <c r="N26" s="14">
        <f t="shared" si="2"/>
        <v>0</v>
      </c>
      <c r="O26" s="20">
        <f t="shared" si="8"/>
        <v>2</v>
      </c>
      <c r="P26" s="14">
        <f t="shared" si="3"/>
        <v>2.6315789473684212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7"/>
      <c r="C27" s="7"/>
      <c r="D27" s="7"/>
      <c r="E27" s="7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2</v>
      </c>
      <c r="M27" s="18">
        <f t="shared" si="9"/>
        <v>0</v>
      </c>
      <c r="N27" s="14">
        <f t="shared" si="2"/>
        <v>0</v>
      </c>
      <c r="O27" s="20">
        <f t="shared" si="8"/>
        <v>2</v>
      </c>
      <c r="P27" s="14">
        <f t="shared" si="3"/>
        <v>2.6315789473684212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7"/>
      <c r="C28" s="7"/>
      <c r="D28" s="7"/>
      <c r="E28" s="7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2</v>
      </c>
      <c r="M28" s="18">
        <f t="shared" si="9"/>
        <v>0</v>
      </c>
      <c r="N28" s="14">
        <f t="shared" si="2"/>
        <v>0</v>
      </c>
      <c r="O28" s="20">
        <f t="shared" si="8"/>
        <v>2</v>
      </c>
      <c r="P28" s="14">
        <f t="shared" si="3"/>
        <v>2.6315789473684212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7"/>
      <c r="C29" s="7"/>
      <c r="D29" s="7"/>
      <c r="E29" s="7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2</v>
      </c>
      <c r="M29" s="18">
        <f t="shared" si="9"/>
        <v>0</v>
      </c>
      <c r="N29" s="14">
        <f t="shared" si="2"/>
        <v>0</v>
      </c>
      <c r="O29" s="20">
        <f t="shared" si="8"/>
        <v>2</v>
      </c>
      <c r="P29" s="14">
        <f t="shared" si="3"/>
        <v>2.6315789473684212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7"/>
      <c r="C30" s="7"/>
      <c r="D30" s="7"/>
      <c r="E30" s="7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2</v>
      </c>
      <c r="M30" s="18">
        <f t="shared" si="9"/>
        <v>0</v>
      </c>
      <c r="N30" s="14">
        <f t="shared" si="2"/>
        <v>0</v>
      </c>
      <c r="O30" s="20">
        <f t="shared" si="8"/>
        <v>2</v>
      </c>
      <c r="P30" s="14">
        <f t="shared" si="3"/>
        <v>2.6315789473684212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7"/>
      <c r="C31" s="7"/>
      <c r="D31" s="7"/>
      <c r="E31" s="7"/>
      <c r="F31" s="4"/>
      <c r="G31" s="4"/>
      <c r="H31" s="2"/>
      <c r="I31" s="4"/>
      <c r="J31" s="18">
        <f t="shared" si="0"/>
        <v>0</v>
      </c>
      <c r="K31" s="18">
        <f t="shared" si="1"/>
        <v>0</v>
      </c>
      <c r="L31" s="18">
        <f t="shared" si="9"/>
        <v>2</v>
      </c>
      <c r="M31" s="18">
        <f t="shared" si="9"/>
        <v>0</v>
      </c>
      <c r="N31" s="14">
        <f t="shared" si="2"/>
        <v>0</v>
      </c>
      <c r="O31" s="20">
        <f t="shared" si="8"/>
        <v>2</v>
      </c>
      <c r="P31" s="14">
        <f t="shared" si="3"/>
        <v>2.6315789473684212</v>
      </c>
      <c r="Q31" s="18">
        <f t="shared" si="4"/>
        <v>0</v>
      </c>
      <c r="R31" s="18">
        <f t="shared" si="5"/>
        <v>0</v>
      </c>
      <c r="T31" s="17"/>
    </row>
    <row r="32" spans="1:18" ht="15">
      <c r="A32" s="22">
        <v>32600</v>
      </c>
      <c r="B32" s="7"/>
      <c r="C32" s="7"/>
      <c r="D32" s="7"/>
      <c r="E32" s="7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0</v>
      </c>
      <c r="N32" s="14">
        <f t="shared" si="2"/>
        <v>0</v>
      </c>
      <c r="O32" s="20">
        <f t="shared" si="8"/>
        <v>2</v>
      </c>
      <c r="P32" s="14">
        <f t="shared" si="3"/>
        <v>2.6315789473684212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7"/>
      <c r="C33" s="8">
        <v>1</v>
      </c>
      <c r="D33" s="7"/>
      <c r="E33" s="7"/>
      <c r="F33" s="2"/>
      <c r="G33" s="2"/>
      <c r="H33" s="2"/>
      <c r="I33" s="2"/>
      <c r="J33" s="18">
        <f t="shared" si="0"/>
        <v>1</v>
      </c>
      <c r="K33" s="18">
        <f t="shared" si="1"/>
        <v>0</v>
      </c>
      <c r="L33" s="18">
        <f t="shared" si="9"/>
        <v>3</v>
      </c>
      <c r="M33" s="18">
        <f t="shared" si="9"/>
        <v>0</v>
      </c>
      <c r="N33" s="14">
        <f t="shared" si="2"/>
        <v>1</v>
      </c>
      <c r="O33" s="20">
        <f t="shared" si="8"/>
        <v>3</v>
      </c>
      <c r="P33" s="14">
        <f t="shared" si="3"/>
        <v>3.9473684210526314</v>
      </c>
      <c r="Q33" s="18">
        <f t="shared" si="4"/>
        <v>1</v>
      </c>
      <c r="R33" s="18">
        <f t="shared" si="5"/>
        <v>0</v>
      </c>
    </row>
    <row r="34" spans="1:18" ht="15">
      <c r="A34" s="22">
        <v>32602</v>
      </c>
      <c r="B34" s="7"/>
      <c r="C34" s="7"/>
      <c r="D34" s="7"/>
      <c r="E34" s="7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3</v>
      </c>
      <c r="M34" s="18">
        <f t="shared" si="9"/>
        <v>0</v>
      </c>
      <c r="N34" s="14">
        <f t="shared" si="2"/>
        <v>0</v>
      </c>
      <c r="O34" s="20">
        <f t="shared" si="8"/>
        <v>3</v>
      </c>
      <c r="P34" s="14">
        <f t="shared" si="3"/>
        <v>3.9473684210526314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7"/>
      <c r="C35" s="7"/>
      <c r="D35" s="7"/>
      <c r="E35" s="7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3</v>
      </c>
      <c r="M35" s="18">
        <f t="shared" si="9"/>
        <v>0</v>
      </c>
      <c r="N35" s="14">
        <f t="shared" si="2"/>
        <v>0</v>
      </c>
      <c r="O35" s="20">
        <f t="shared" si="8"/>
        <v>3</v>
      </c>
      <c r="P35" s="14">
        <f t="shared" si="3"/>
        <v>3.9473684210526314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7"/>
      <c r="C36" s="8">
        <v>5</v>
      </c>
      <c r="D36" s="7"/>
      <c r="E36" s="7"/>
      <c r="F36" s="2"/>
      <c r="G36" s="4"/>
      <c r="H36" s="2"/>
      <c r="I36" s="2"/>
      <c r="J36" s="18">
        <f aca="true" t="shared" si="10" ref="J36:J67">+B36+C36-D36-E36</f>
        <v>5</v>
      </c>
      <c r="K36" s="18">
        <f aca="true" t="shared" si="11" ref="K36:K67">+F36+G36-H36-I36</f>
        <v>0</v>
      </c>
      <c r="L36" s="18">
        <f t="shared" si="9"/>
        <v>8</v>
      </c>
      <c r="M36" s="18">
        <f t="shared" si="9"/>
        <v>0</v>
      </c>
      <c r="N36" s="14">
        <f aca="true" t="shared" si="12" ref="N36:N67">(+J36+K36)*($J$96/($J$96+$K$96))</f>
        <v>5</v>
      </c>
      <c r="O36" s="20">
        <f t="shared" si="8"/>
        <v>8</v>
      </c>
      <c r="P36" s="14">
        <f aca="true" t="shared" si="13" ref="P36:P67">O36*100/$N$96</f>
        <v>10.526315789473685</v>
      </c>
      <c r="Q36" s="18">
        <f aca="true" t="shared" si="14" ref="Q36:Q67">+B36+C36+F36+G36</f>
        <v>5</v>
      </c>
      <c r="R36" s="18">
        <f aca="true" t="shared" si="15" ref="R36:R67">D36+E36+H36+I36</f>
        <v>0</v>
      </c>
    </row>
    <row r="37" spans="1:18" ht="15">
      <c r="A37" s="22">
        <v>32605</v>
      </c>
      <c r="B37" s="7"/>
      <c r="C37" s="7"/>
      <c r="D37" s="7"/>
      <c r="E37" s="7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8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8</v>
      </c>
      <c r="P37" s="14">
        <f t="shared" si="13"/>
        <v>10.526315789473685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7"/>
      <c r="C38" s="7"/>
      <c r="D38" s="7"/>
      <c r="E38" s="7"/>
      <c r="F38" s="2"/>
      <c r="G38" s="4"/>
      <c r="H38" s="2"/>
      <c r="I38" s="2"/>
      <c r="J38" s="18">
        <f t="shared" si="10"/>
        <v>0</v>
      </c>
      <c r="K38" s="18">
        <f t="shared" si="11"/>
        <v>0</v>
      </c>
      <c r="L38" s="18">
        <f t="shared" si="9"/>
        <v>8</v>
      </c>
      <c r="M38" s="18">
        <f t="shared" si="9"/>
        <v>0</v>
      </c>
      <c r="N38" s="14">
        <f t="shared" si="12"/>
        <v>0</v>
      </c>
      <c r="O38" s="20">
        <f t="shared" si="16"/>
        <v>8</v>
      </c>
      <c r="P38" s="14">
        <f t="shared" si="13"/>
        <v>10.526315789473685</v>
      </c>
      <c r="Q38" s="18">
        <f t="shared" si="14"/>
        <v>0</v>
      </c>
      <c r="R38" s="18">
        <f t="shared" si="15"/>
        <v>0</v>
      </c>
    </row>
    <row r="39" spans="1:19" ht="15">
      <c r="A39" s="22">
        <v>32607</v>
      </c>
      <c r="B39" s="7"/>
      <c r="C39" s="7"/>
      <c r="D39" s="7"/>
      <c r="E39" s="7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8</v>
      </c>
      <c r="M39" s="18">
        <f t="shared" si="9"/>
        <v>0</v>
      </c>
      <c r="N39" s="14">
        <f t="shared" si="12"/>
        <v>0</v>
      </c>
      <c r="O39" s="20">
        <f t="shared" si="16"/>
        <v>8</v>
      </c>
      <c r="P39" s="14">
        <f t="shared" si="13"/>
        <v>10.526315789473685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7"/>
      <c r="C40" s="8">
        <v>1</v>
      </c>
      <c r="D40" s="8">
        <v>1</v>
      </c>
      <c r="E40" s="8">
        <v>1</v>
      </c>
      <c r="F40" s="2"/>
      <c r="G40" s="2"/>
      <c r="H40" s="2"/>
      <c r="I40" s="2"/>
      <c r="J40" s="18">
        <f t="shared" si="10"/>
        <v>-1</v>
      </c>
      <c r="K40" s="18">
        <f t="shared" si="11"/>
        <v>0</v>
      </c>
      <c r="L40" s="18">
        <f t="shared" si="9"/>
        <v>7</v>
      </c>
      <c r="M40" s="18">
        <f t="shared" si="9"/>
        <v>0</v>
      </c>
      <c r="N40" s="14">
        <f t="shared" si="12"/>
        <v>-1</v>
      </c>
      <c r="O40" s="20">
        <f t="shared" si="16"/>
        <v>7</v>
      </c>
      <c r="P40" s="14">
        <f t="shared" si="13"/>
        <v>9.210526315789474</v>
      </c>
      <c r="Q40" s="18">
        <f t="shared" si="14"/>
        <v>1</v>
      </c>
      <c r="R40" s="18">
        <f t="shared" si="15"/>
        <v>2</v>
      </c>
    </row>
    <row r="41" spans="1:18" ht="15">
      <c r="A41" s="22">
        <v>32609</v>
      </c>
      <c r="B41" s="7"/>
      <c r="C41" s="7"/>
      <c r="D41" s="7"/>
      <c r="E41" s="7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7</v>
      </c>
      <c r="M41" s="18">
        <f t="shared" si="9"/>
        <v>0</v>
      </c>
      <c r="N41" s="14">
        <f t="shared" si="12"/>
        <v>0</v>
      </c>
      <c r="O41" s="20">
        <f t="shared" si="16"/>
        <v>7</v>
      </c>
      <c r="P41" s="14">
        <f t="shared" si="13"/>
        <v>9.210526315789474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7"/>
      <c r="C42" s="7"/>
      <c r="D42" s="7"/>
      <c r="E42" s="7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9"/>
        <v>7</v>
      </c>
      <c r="M42" s="18">
        <f t="shared" si="9"/>
        <v>0</v>
      </c>
      <c r="N42" s="14">
        <f t="shared" si="12"/>
        <v>0</v>
      </c>
      <c r="O42" s="20">
        <f t="shared" si="16"/>
        <v>7</v>
      </c>
      <c r="P42" s="14">
        <f t="shared" si="13"/>
        <v>9.210526315789474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7"/>
      <c r="C43" s="7"/>
      <c r="D43" s="7"/>
      <c r="E43" s="7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7</v>
      </c>
      <c r="M43" s="18">
        <f t="shared" si="9"/>
        <v>0</v>
      </c>
      <c r="N43" s="14">
        <f t="shared" si="12"/>
        <v>0</v>
      </c>
      <c r="O43" s="20">
        <f t="shared" si="16"/>
        <v>7</v>
      </c>
      <c r="P43" s="14">
        <f t="shared" si="13"/>
        <v>9.210526315789474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7"/>
      <c r="C44" s="7"/>
      <c r="D44" s="7"/>
      <c r="E44" s="7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9"/>
        <v>7</v>
      </c>
      <c r="M44" s="18">
        <f t="shared" si="9"/>
        <v>0</v>
      </c>
      <c r="N44" s="14">
        <f t="shared" si="12"/>
        <v>0</v>
      </c>
      <c r="O44" s="20">
        <f t="shared" si="16"/>
        <v>7</v>
      </c>
      <c r="P44" s="14">
        <f t="shared" si="13"/>
        <v>9.210526315789474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7"/>
      <c r="C45" s="7"/>
      <c r="D45" s="7"/>
      <c r="E45" s="7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7</v>
      </c>
      <c r="M45" s="18">
        <f t="shared" si="17"/>
        <v>0</v>
      </c>
      <c r="N45" s="14">
        <f t="shared" si="12"/>
        <v>0</v>
      </c>
      <c r="O45" s="20">
        <f t="shared" si="16"/>
        <v>7</v>
      </c>
      <c r="P45" s="14">
        <f t="shared" si="13"/>
        <v>9.210526315789474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 s="8">
        <v>1</v>
      </c>
      <c r="C46" s="8">
        <v>4</v>
      </c>
      <c r="D46" s="7"/>
      <c r="E46" s="7"/>
      <c r="F46" s="4"/>
      <c r="G46" s="4"/>
      <c r="H46" s="2"/>
      <c r="I46" s="2"/>
      <c r="J46" s="18">
        <f t="shared" si="10"/>
        <v>5</v>
      </c>
      <c r="K46" s="18">
        <f t="shared" si="11"/>
        <v>0</v>
      </c>
      <c r="L46" s="18">
        <f t="shared" si="17"/>
        <v>12</v>
      </c>
      <c r="M46" s="18">
        <f t="shared" si="17"/>
        <v>0</v>
      </c>
      <c r="N46" s="14">
        <f t="shared" si="12"/>
        <v>5</v>
      </c>
      <c r="O46" s="20">
        <f t="shared" si="16"/>
        <v>12</v>
      </c>
      <c r="P46" s="14">
        <f t="shared" si="13"/>
        <v>15.789473684210526</v>
      </c>
      <c r="Q46" s="18">
        <f t="shared" si="14"/>
        <v>5</v>
      </c>
      <c r="R46" s="18">
        <f t="shared" si="15"/>
        <v>0</v>
      </c>
    </row>
    <row r="47" spans="1:18" ht="15">
      <c r="A47" s="22">
        <v>32615</v>
      </c>
      <c r="B47" s="7"/>
      <c r="C47" s="7"/>
      <c r="D47" s="7"/>
      <c r="E47" s="7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12</v>
      </c>
      <c r="M47" s="18">
        <f t="shared" si="17"/>
        <v>0</v>
      </c>
      <c r="N47" s="14">
        <f t="shared" si="12"/>
        <v>0</v>
      </c>
      <c r="O47" s="20">
        <f t="shared" si="16"/>
        <v>12</v>
      </c>
      <c r="P47" s="14">
        <f t="shared" si="13"/>
        <v>15.789473684210526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7"/>
      <c r="C48" s="7"/>
      <c r="D48" s="7"/>
      <c r="E48" s="7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12</v>
      </c>
      <c r="M48" s="18">
        <f t="shared" si="17"/>
        <v>0</v>
      </c>
      <c r="N48" s="14">
        <f t="shared" si="12"/>
        <v>0</v>
      </c>
      <c r="O48" s="20">
        <f t="shared" si="16"/>
        <v>12</v>
      </c>
      <c r="P48" s="14">
        <f t="shared" si="13"/>
        <v>15.789473684210526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7"/>
      <c r="C49" s="7"/>
      <c r="D49" s="7"/>
      <c r="E49" s="7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12</v>
      </c>
      <c r="M49" s="18">
        <f t="shared" si="17"/>
        <v>0</v>
      </c>
      <c r="N49" s="14">
        <f t="shared" si="12"/>
        <v>0</v>
      </c>
      <c r="O49" s="20">
        <f t="shared" si="16"/>
        <v>12</v>
      </c>
      <c r="P49" s="14">
        <f t="shared" si="13"/>
        <v>15.789473684210526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7"/>
      <c r="C50" s="8">
        <v>4</v>
      </c>
      <c r="D50" s="7"/>
      <c r="E50" s="8">
        <v>1</v>
      </c>
      <c r="F50" s="4"/>
      <c r="G50" s="4"/>
      <c r="H50" s="4"/>
      <c r="I50" s="2"/>
      <c r="J50" s="18">
        <f t="shared" si="10"/>
        <v>3</v>
      </c>
      <c r="K50" s="18">
        <f t="shared" si="11"/>
        <v>0</v>
      </c>
      <c r="L50" s="18">
        <f t="shared" si="17"/>
        <v>15</v>
      </c>
      <c r="M50" s="18">
        <f t="shared" si="17"/>
        <v>0</v>
      </c>
      <c r="N50" s="14">
        <f t="shared" si="12"/>
        <v>3</v>
      </c>
      <c r="O50" s="20">
        <f t="shared" si="16"/>
        <v>15</v>
      </c>
      <c r="P50" s="14">
        <f t="shared" si="13"/>
        <v>19.736842105263158</v>
      </c>
      <c r="Q50" s="18">
        <f t="shared" si="14"/>
        <v>4</v>
      </c>
      <c r="R50" s="18">
        <f t="shared" si="15"/>
        <v>1</v>
      </c>
    </row>
    <row r="51" spans="1:18" ht="15">
      <c r="A51" s="22">
        <v>32619</v>
      </c>
      <c r="B51" s="7"/>
      <c r="C51" s="7"/>
      <c r="D51" s="7"/>
      <c r="E51" s="7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15</v>
      </c>
      <c r="M51" s="18">
        <f t="shared" si="17"/>
        <v>0</v>
      </c>
      <c r="N51" s="14">
        <f t="shared" si="12"/>
        <v>0</v>
      </c>
      <c r="O51" s="20">
        <f t="shared" si="16"/>
        <v>15</v>
      </c>
      <c r="P51" s="14">
        <f t="shared" si="13"/>
        <v>19.736842105263158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7"/>
      <c r="C52" s="7"/>
      <c r="D52" s="7"/>
      <c r="E52" s="7"/>
      <c r="F52" s="2"/>
      <c r="G52" s="4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15</v>
      </c>
      <c r="M52" s="18">
        <f t="shared" si="17"/>
        <v>0</v>
      </c>
      <c r="N52" s="14">
        <f t="shared" si="12"/>
        <v>0</v>
      </c>
      <c r="O52" s="20">
        <f t="shared" si="16"/>
        <v>15</v>
      </c>
      <c r="P52" s="14">
        <f t="shared" si="13"/>
        <v>19.736842105263158</v>
      </c>
      <c r="Q52" s="18">
        <f t="shared" si="14"/>
        <v>0</v>
      </c>
      <c r="R52" s="18">
        <f t="shared" si="15"/>
        <v>0</v>
      </c>
    </row>
    <row r="53" spans="1:19" ht="15">
      <c r="A53" s="22">
        <v>32621</v>
      </c>
      <c r="B53" s="7"/>
      <c r="C53" s="8">
        <v>4</v>
      </c>
      <c r="D53" s="7"/>
      <c r="E53" s="8">
        <v>2</v>
      </c>
      <c r="F53" s="4"/>
      <c r="G53" s="4"/>
      <c r="H53" s="2"/>
      <c r="I53" s="2"/>
      <c r="J53" s="18">
        <f t="shared" si="10"/>
        <v>2</v>
      </c>
      <c r="K53" s="18">
        <f t="shared" si="11"/>
        <v>0</v>
      </c>
      <c r="L53" s="18">
        <f t="shared" si="17"/>
        <v>17</v>
      </c>
      <c r="M53" s="18">
        <f t="shared" si="17"/>
        <v>0</v>
      </c>
      <c r="N53" s="14">
        <f t="shared" si="12"/>
        <v>2</v>
      </c>
      <c r="O53" s="20">
        <f t="shared" si="16"/>
        <v>17</v>
      </c>
      <c r="P53" s="14">
        <f t="shared" si="13"/>
        <v>22.36842105263158</v>
      </c>
      <c r="Q53" s="18">
        <f t="shared" si="14"/>
        <v>4</v>
      </c>
      <c r="R53" s="18">
        <f t="shared" si="15"/>
        <v>2</v>
      </c>
      <c r="S53" s="17"/>
    </row>
    <row r="54" spans="1:18" ht="15">
      <c r="A54" s="22">
        <v>32622</v>
      </c>
      <c r="B54" s="7"/>
      <c r="C54" s="7"/>
      <c r="D54" s="7"/>
      <c r="E54" s="7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17</v>
      </c>
      <c r="M54" s="18">
        <f t="shared" si="17"/>
        <v>0</v>
      </c>
      <c r="N54" s="14">
        <f t="shared" si="12"/>
        <v>0</v>
      </c>
      <c r="O54" s="20">
        <f t="shared" si="16"/>
        <v>17</v>
      </c>
      <c r="P54" s="14">
        <f t="shared" si="13"/>
        <v>22.36842105263158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8">
        <v>1</v>
      </c>
      <c r="C55" s="8">
        <v>7</v>
      </c>
      <c r="D55" s="8">
        <v>1</v>
      </c>
      <c r="E55" s="7"/>
      <c r="F55" s="4"/>
      <c r="G55" s="4"/>
      <c r="H55" s="4"/>
      <c r="I55" s="2"/>
      <c r="J55" s="18">
        <f t="shared" si="10"/>
        <v>7</v>
      </c>
      <c r="K55" s="18">
        <f t="shared" si="11"/>
        <v>0</v>
      </c>
      <c r="L55" s="18">
        <f t="shared" si="17"/>
        <v>24</v>
      </c>
      <c r="M55" s="18">
        <f t="shared" si="17"/>
        <v>0</v>
      </c>
      <c r="N55" s="14">
        <f t="shared" si="12"/>
        <v>7</v>
      </c>
      <c r="O55" s="20">
        <f t="shared" si="16"/>
        <v>24</v>
      </c>
      <c r="P55" s="14">
        <f t="shared" si="13"/>
        <v>31.57894736842105</v>
      </c>
      <c r="Q55" s="18">
        <f t="shared" si="14"/>
        <v>8</v>
      </c>
      <c r="R55" s="18">
        <f t="shared" si="15"/>
        <v>1</v>
      </c>
    </row>
    <row r="56" spans="1:18" ht="15">
      <c r="A56" s="22">
        <v>32624</v>
      </c>
      <c r="B56" s="7"/>
      <c r="C56" s="7"/>
      <c r="D56" s="7"/>
      <c r="E56" s="7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24</v>
      </c>
      <c r="M56" s="18">
        <f t="shared" si="17"/>
        <v>0</v>
      </c>
      <c r="N56" s="14">
        <f t="shared" si="12"/>
        <v>0</v>
      </c>
      <c r="O56" s="20">
        <f t="shared" si="16"/>
        <v>24</v>
      </c>
      <c r="P56" s="14">
        <f t="shared" si="13"/>
        <v>31.57894736842105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7"/>
      <c r="C57" s="7"/>
      <c r="D57" s="7"/>
      <c r="E57" s="7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7"/>
        <v>24</v>
      </c>
      <c r="M57" s="18">
        <f t="shared" si="17"/>
        <v>0</v>
      </c>
      <c r="N57" s="14">
        <f t="shared" si="12"/>
        <v>0</v>
      </c>
      <c r="O57" s="20">
        <f t="shared" si="16"/>
        <v>24</v>
      </c>
      <c r="P57" s="14">
        <f t="shared" si="13"/>
        <v>31.57894736842105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7"/>
      <c r="C58" s="7"/>
      <c r="D58" s="7"/>
      <c r="E58" s="7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24</v>
      </c>
      <c r="M58" s="18">
        <f t="shared" si="17"/>
        <v>0</v>
      </c>
      <c r="N58" s="14">
        <f t="shared" si="12"/>
        <v>0</v>
      </c>
      <c r="O58" s="20">
        <f t="shared" si="16"/>
        <v>24</v>
      </c>
      <c r="P58" s="14">
        <f t="shared" si="13"/>
        <v>31.57894736842105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7"/>
      <c r="C59" s="8">
        <v>1</v>
      </c>
      <c r="D59" s="7"/>
      <c r="E59" s="7"/>
      <c r="F59" s="2"/>
      <c r="G59" s="4"/>
      <c r="H59" s="2"/>
      <c r="I59" s="2"/>
      <c r="J59" s="18">
        <f t="shared" si="10"/>
        <v>1</v>
      </c>
      <c r="K59" s="18">
        <f t="shared" si="11"/>
        <v>0</v>
      </c>
      <c r="L59" s="18">
        <f t="shared" si="17"/>
        <v>25</v>
      </c>
      <c r="M59" s="18">
        <f t="shared" si="17"/>
        <v>0</v>
      </c>
      <c r="N59" s="14">
        <f t="shared" si="12"/>
        <v>1</v>
      </c>
      <c r="O59" s="20">
        <f t="shared" si="16"/>
        <v>25</v>
      </c>
      <c r="P59" s="14">
        <f t="shared" si="13"/>
        <v>32.89473684210526</v>
      </c>
      <c r="Q59" s="18">
        <f t="shared" si="14"/>
        <v>1</v>
      </c>
      <c r="R59" s="18">
        <f t="shared" si="15"/>
        <v>0</v>
      </c>
    </row>
    <row r="60" spans="1:18" ht="15">
      <c r="A60" s="22">
        <v>32628</v>
      </c>
      <c r="B60" s="7"/>
      <c r="C60" s="7"/>
      <c r="D60" s="7"/>
      <c r="E60" s="7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25</v>
      </c>
      <c r="M60" s="18">
        <f t="shared" si="17"/>
        <v>0</v>
      </c>
      <c r="N60" s="14">
        <f t="shared" si="12"/>
        <v>0</v>
      </c>
      <c r="O60" s="20">
        <f t="shared" si="16"/>
        <v>25</v>
      </c>
      <c r="P60" s="14">
        <f t="shared" si="13"/>
        <v>32.89473684210526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7"/>
      <c r="C61" s="7"/>
      <c r="D61" s="7"/>
      <c r="E61" s="7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7"/>
        <v>25</v>
      </c>
      <c r="M61" s="18">
        <f t="shared" si="17"/>
        <v>0</v>
      </c>
      <c r="N61" s="14">
        <f t="shared" si="12"/>
        <v>0</v>
      </c>
      <c r="O61" s="20">
        <f t="shared" si="16"/>
        <v>25</v>
      </c>
      <c r="P61" s="14">
        <f t="shared" si="13"/>
        <v>32.89473684210526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8">
        <v>1</v>
      </c>
      <c r="C62" s="8">
        <v>13</v>
      </c>
      <c r="D62" s="7"/>
      <c r="E62" s="7"/>
      <c r="F62" s="2"/>
      <c r="G62" s="2"/>
      <c r="H62" s="2"/>
      <c r="I62" s="2"/>
      <c r="J62" s="18">
        <f t="shared" si="10"/>
        <v>14</v>
      </c>
      <c r="K62" s="18">
        <f t="shared" si="11"/>
        <v>0</v>
      </c>
      <c r="L62" s="18">
        <f t="shared" si="17"/>
        <v>39</v>
      </c>
      <c r="M62" s="18">
        <f t="shared" si="17"/>
        <v>0</v>
      </c>
      <c r="N62" s="14">
        <f t="shared" si="12"/>
        <v>14</v>
      </c>
      <c r="O62" s="20">
        <f t="shared" si="16"/>
        <v>39</v>
      </c>
      <c r="P62" s="14">
        <f t="shared" si="13"/>
        <v>51.31578947368421</v>
      </c>
      <c r="Q62" s="18">
        <f t="shared" si="14"/>
        <v>14</v>
      </c>
      <c r="R62" s="18">
        <f t="shared" si="15"/>
        <v>0</v>
      </c>
    </row>
    <row r="63" spans="1:18" ht="15">
      <c r="A63" s="22">
        <v>32631</v>
      </c>
      <c r="B63" s="7"/>
      <c r="C63" s="7"/>
      <c r="D63" s="7"/>
      <c r="E63" s="7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7"/>
        <v>39</v>
      </c>
      <c r="M63" s="18">
        <f t="shared" si="17"/>
        <v>0</v>
      </c>
      <c r="N63" s="14">
        <f t="shared" si="12"/>
        <v>0</v>
      </c>
      <c r="O63" s="20">
        <f t="shared" si="16"/>
        <v>39</v>
      </c>
      <c r="P63" s="14">
        <f t="shared" si="13"/>
        <v>51.31578947368421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8">
        <v>1</v>
      </c>
      <c r="C64" s="8">
        <v>9</v>
      </c>
      <c r="D64" s="8">
        <v>2</v>
      </c>
      <c r="E64" s="8">
        <v>1</v>
      </c>
      <c r="F64" s="4"/>
      <c r="G64" s="4"/>
      <c r="H64" s="2"/>
      <c r="I64" s="4"/>
      <c r="J64" s="18">
        <f t="shared" si="10"/>
        <v>7</v>
      </c>
      <c r="K64" s="18">
        <f t="shared" si="11"/>
        <v>0</v>
      </c>
      <c r="L64" s="18">
        <f t="shared" si="17"/>
        <v>46</v>
      </c>
      <c r="M64" s="18">
        <f t="shared" si="17"/>
        <v>0</v>
      </c>
      <c r="N64" s="14">
        <f t="shared" si="12"/>
        <v>7</v>
      </c>
      <c r="O64" s="20">
        <f t="shared" si="16"/>
        <v>46</v>
      </c>
      <c r="P64" s="14">
        <f t="shared" si="13"/>
        <v>60.526315789473685</v>
      </c>
      <c r="Q64" s="18">
        <f t="shared" si="14"/>
        <v>10</v>
      </c>
      <c r="R64" s="18">
        <f t="shared" si="15"/>
        <v>3</v>
      </c>
    </row>
    <row r="65" spans="1:18" ht="15">
      <c r="A65" s="22">
        <v>32633</v>
      </c>
      <c r="B65" s="7"/>
      <c r="C65" s="7"/>
      <c r="D65" s="7"/>
      <c r="E65" s="7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46</v>
      </c>
      <c r="M65" s="18">
        <f t="shared" si="18"/>
        <v>0</v>
      </c>
      <c r="N65" s="14">
        <f t="shared" si="12"/>
        <v>0</v>
      </c>
      <c r="O65" s="20">
        <f t="shared" si="16"/>
        <v>46</v>
      </c>
      <c r="P65" s="14">
        <f t="shared" si="13"/>
        <v>60.526315789473685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7"/>
      <c r="C66" s="7"/>
      <c r="D66" s="7"/>
      <c r="E66" s="7"/>
      <c r="F66" s="4"/>
      <c r="G66" s="4"/>
      <c r="H66" s="2"/>
      <c r="I66" s="2"/>
      <c r="J66" s="18">
        <f t="shared" si="10"/>
        <v>0</v>
      </c>
      <c r="K66" s="18">
        <f t="shared" si="11"/>
        <v>0</v>
      </c>
      <c r="L66" s="18">
        <f t="shared" si="18"/>
        <v>46</v>
      </c>
      <c r="M66" s="18">
        <f t="shared" si="18"/>
        <v>0</v>
      </c>
      <c r="N66" s="14">
        <f t="shared" si="12"/>
        <v>0</v>
      </c>
      <c r="O66" s="20">
        <f t="shared" si="16"/>
        <v>46</v>
      </c>
      <c r="P66" s="14">
        <f t="shared" si="13"/>
        <v>60.526315789473685</v>
      </c>
      <c r="Q66" s="18">
        <f t="shared" si="14"/>
        <v>0</v>
      </c>
      <c r="R66" s="18">
        <f t="shared" si="15"/>
        <v>0</v>
      </c>
    </row>
    <row r="67" spans="1:19" ht="15">
      <c r="A67" s="22">
        <v>32635</v>
      </c>
      <c r="B67" s="7"/>
      <c r="C67" s="8">
        <v>3</v>
      </c>
      <c r="D67" s="7"/>
      <c r="E67" s="7"/>
      <c r="F67" s="2"/>
      <c r="G67" s="2"/>
      <c r="H67" s="2"/>
      <c r="I67" s="2"/>
      <c r="J67" s="18">
        <f t="shared" si="10"/>
        <v>3</v>
      </c>
      <c r="K67" s="18">
        <f t="shared" si="11"/>
        <v>0</v>
      </c>
      <c r="L67" s="18">
        <f t="shared" si="18"/>
        <v>49</v>
      </c>
      <c r="M67" s="18">
        <f t="shared" si="18"/>
        <v>0</v>
      </c>
      <c r="N67" s="14">
        <f t="shared" si="12"/>
        <v>3</v>
      </c>
      <c r="O67" s="20">
        <f t="shared" si="16"/>
        <v>49</v>
      </c>
      <c r="P67" s="14">
        <f t="shared" si="13"/>
        <v>64.47368421052632</v>
      </c>
      <c r="Q67" s="18">
        <f t="shared" si="14"/>
        <v>3</v>
      </c>
      <c r="R67" s="18">
        <f t="shared" si="15"/>
        <v>0</v>
      </c>
      <c r="S67" s="17"/>
    </row>
    <row r="68" spans="1:18" ht="15">
      <c r="A68" s="22">
        <v>32636</v>
      </c>
      <c r="B68" s="7"/>
      <c r="C68" s="7"/>
      <c r="D68" s="7"/>
      <c r="E68" s="7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49</v>
      </c>
      <c r="M68" s="18">
        <f t="shared" si="18"/>
        <v>0</v>
      </c>
      <c r="N68" s="14">
        <f aca="true" t="shared" si="21" ref="N68:N94">(+J68+K68)*($J$96/($J$96+$K$96))</f>
        <v>0</v>
      </c>
      <c r="O68" s="20">
        <f t="shared" si="16"/>
        <v>49</v>
      </c>
      <c r="P68" s="14">
        <f aca="true" t="shared" si="22" ref="P68:P94">O68*100/$N$96</f>
        <v>64.47368421052632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7"/>
      <c r="C69" s="7"/>
      <c r="D69" s="7"/>
      <c r="E69" s="7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49</v>
      </c>
      <c r="M69" s="18">
        <f t="shared" si="18"/>
        <v>0</v>
      </c>
      <c r="N69" s="14">
        <f t="shared" si="21"/>
        <v>0</v>
      </c>
      <c r="O69" s="20">
        <f aca="true" t="shared" si="25" ref="O69:O94">O68+N69</f>
        <v>49</v>
      </c>
      <c r="P69" s="14">
        <f t="shared" si="22"/>
        <v>64.47368421052632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7"/>
      <c r="C70" s="7"/>
      <c r="D70" s="7"/>
      <c r="E70" s="7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49</v>
      </c>
      <c r="M70" s="18">
        <f t="shared" si="18"/>
        <v>0</v>
      </c>
      <c r="N70" s="14">
        <f t="shared" si="21"/>
        <v>0</v>
      </c>
      <c r="O70" s="20">
        <f t="shared" si="25"/>
        <v>49</v>
      </c>
      <c r="P70" s="14">
        <f t="shared" si="22"/>
        <v>64.47368421052632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8">
        <v>4</v>
      </c>
      <c r="C71" s="8">
        <v>9</v>
      </c>
      <c r="D71" s="7"/>
      <c r="E71" s="7"/>
      <c r="F71" s="2"/>
      <c r="G71" s="4"/>
      <c r="H71" s="2"/>
      <c r="I71" s="2"/>
      <c r="J71" s="18">
        <f t="shared" si="19"/>
        <v>13</v>
      </c>
      <c r="K71" s="18">
        <f t="shared" si="20"/>
        <v>0</v>
      </c>
      <c r="L71" s="18">
        <f t="shared" si="18"/>
        <v>62</v>
      </c>
      <c r="M71" s="18">
        <f t="shared" si="18"/>
        <v>0</v>
      </c>
      <c r="N71" s="14">
        <f t="shared" si="21"/>
        <v>13</v>
      </c>
      <c r="O71" s="20">
        <f t="shared" si="25"/>
        <v>62</v>
      </c>
      <c r="P71" s="14">
        <f t="shared" si="22"/>
        <v>81.57894736842105</v>
      </c>
      <c r="Q71" s="18">
        <f t="shared" si="23"/>
        <v>13</v>
      </c>
      <c r="R71" s="18">
        <f t="shared" si="24"/>
        <v>0</v>
      </c>
    </row>
    <row r="72" spans="1:18" ht="15">
      <c r="A72" s="22">
        <v>32640</v>
      </c>
      <c r="B72" s="7"/>
      <c r="C72" s="7"/>
      <c r="D72" s="7"/>
      <c r="E72" s="7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62</v>
      </c>
      <c r="M72" s="18">
        <f t="shared" si="18"/>
        <v>0</v>
      </c>
      <c r="N72" s="14">
        <f t="shared" si="21"/>
        <v>0</v>
      </c>
      <c r="O72" s="20">
        <f t="shared" si="25"/>
        <v>62</v>
      </c>
      <c r="P72" s="14">
        <f t="shared" si="22"/>
        <v>81.57894736842105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7"/>
      <c r="C73" s="7"/>
      <c r="D73" s="7"/>
      <c r="E73" s="7"/>
      <c r="F73" s="2"/>
      <c r="G73" s="4"/>
      <c r="H73" s="2"/>
      <c r="I73" s="2"/>
      <c r="J73" s="18">
        <f t="shared" si="19"/>
        <v>0</v>
      </c>
      <c r="K73" s="18">
        <f t="shared" si="20"/>
        <v>0</v>
      </c>
      <c r="L73" s="18">
        <f t="shared" si="18"/>
        <v>62</v>
      </c>
      <c r="M73" s="18">
        <f t="shared" si="18"/>
        <v>0</v>
      </c>
      <c r="N73" s="14">
        <f t="shared" si="21"/>
        <v>0</v>
      </c>
      <c r="O73" s="20">
        <f t="shared" si="25"/>
        <v>62</v>
      </c>
      <c r="P73" s="14">
        <f t="shared" si="22"/>
        <v>81.57894736842105</v>
      </c>
      <c r="Q73" s="18">
        <f t="shared" si="23"/>
        <v>0</v>
      </c>
      <c r="R73" s="18">
        <f t="shared" si="24"/>
        <v>0</v>
      </c>
    </row>
    <row r="74" spans="1:18" ht="15">
      <c r="A74" s="22">
        <v>32642</v>
      </c>
      <c r="B74" s="8">
        <v>1</v>
      </c>
      <c r="C74" s="8">
        <v>1</v>
      </c>
      <c r="D74" s="8">
        <v>1</v>
      </c>
      <c r="E74" s="8">
        <v>3</v>
      </c>
      <c r="F74" s="2"/>
      <c r="G74" s="2"/>
      <c r="H74" s="2"/>
      <c r="I74" s="2"/>
      <c r="J74" s="18">
        <f t="shared" si="19"/>
        <v>-2</v>
      </c>
      <c r="K74" s="18">
        <f t="shared" si="20"/>
        <v>0</v>
      </c>
      <c r="L74" s="18">
        <f t="shared" si="18"/>
        <v>60</v>
      </c>
      <c r="M74" s="18">
        <f t="shared" si="18"/>
        <v>0</v>
      </c>
      <c r="N74" s="14">
        <f t="shared" si="21"/>
        <v>-2</v>
      </c>
      <c r="O74" s="20">
        <f t="shared" si="25"/>
        <v>60</v>
      </c>
      <c r="P74" s="14">
        <f t="shared" si="22"/>
        <v>78.94736842105263</v>
      </c>
      <c r="Q74" s="18">
        <f t="shared" si="23"/>
        <v>2</v>
      </c>
      <c r="R74" s="18">
        <f t="shared" si="24"/>
        <v>4</v>
      </c>
    </row>
    <row r="75" spans="1:18" ht="15">
      <c r="A75" s="22">
        <v>32643</v>
      </c>
      <c r="B75" s="7"/>
      <c r="C75" s="7"/>
      <c r="D75" s="7"/>
      <c r="E75" s="7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18"/>
        <v>60</v>
      </c>
      <c r="M75" s="18">
        <f t="shared" si="18"/>
        <v>0</v>
      </c>
      <c r="N75" s="14">
        <f t="shared" si="21"/>
        <v>0</v>
      </c>
      <c r="O75" s="20">
        <f t="shared" si="25"/>
        <v>60</v>
      </c>
      <c r="P75" s="14">
        <f t="shared" si="22"/>
        <v>78.94736842105263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7"/>
      <c r="C76" s="7"/>
      <c r="D76" s="7"/>
      <c r="E76" s="7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60</v>
      </c>
      <c r="M76" s="18">
        <f t="shared" si="18"/>
        <v>0</v>
      </c>
      <c r="N76" s="14">
        <f t="shared" si="21"/>
        <v>0</v>
      </c>
      <c r="O76" s="20">
        <f t="shared" si="25"/>
        <v>60</v>
      </c>
      <c r="P76" s="14">
        <f t="shared" si="22"/>
        <v>78.94736842105263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7"/>
      <c r="C77" s="7"/>
      <c r="D77" s="7"/>
      <c r="E77" s="7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60</v>
      </c>
      <c r="M77" s="18">
        <f t="shared" si="18"/>
        <v>0</v>
      </c>
      <c r="N77" s="14">
        <f t="shared" si="21"/>
        <v>0</v>
      </c>
      <c r="O77" s="20">
        <f t="shared" si="25"/>
        <v>60</v>
      </c>
      <c r="P77" s="14">
        <f t="shared" si="22"/>
        <v>78.94736842105263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8">
        <v>1</v>
      </c>
      <c r="C78" s="8">
        <v>2</v>
      </c>
      <c r="D78" s="8">
        <v>2</v>
      </c>
      <c r="E78" s="7"/>
      <c r="F78" s="2"/>
      <c r="G78" s="2"/>
      <c r="H78" s="2"/>
      <c r="I78" s="2"/>
      <c r="J78" s="18">
        <f t="shared" si="19"/>
        <v>1</v>
      </c>
      <c r="K78" s="18">
        <f t="shared" si="20"/>
        <v>0</v>
      </c>
      <c r="L78" s="18">
        <f t="shared" si="18"/>
        <v>61</v>
      </c>
      <c r="M78" s="18">
        <f t="shared" si="18"/>
        <v>0</v>
      </c>
      <c r="N78" s="14">
        <f t="shared" si="21"/>
        <v>1</v>
      </c>
      <c r="O78" s="20">
        <f t="shared" si="25"/>
        <v>61</v>
      </c>
      <c r="P78" s="14">
        <f t="shared" si="22"/>
        <v>80.26315789473684</v>
      </c>
      <c r="Q78" s="18">
        <f t="shared" si="23"/>
        <v>3</v>
      </c>
      <c r="R78" s="18">
        <f t="shared" si="24"/>
        <v>2</v>
      </c>
    </row>
    <row r="79" spans="1:18" ht="15">
      <c r="A79" s="22">
        <v>32647</v>
      </c>
      <c r="B79" s="7"/>
      <c r="C79" s="7"/>
      <c r="D79" s="7"/>
      <c r="E79" s="7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61</v>
      </c>
      <c r="M79" s="18">
        <f t="shared" si="18"/>
        <v>0</v>
      </c>
      <c r="N79" s="14">
        <f t="shared" si="21"/>
        <v>0</v>
      </c>
      <c r="O79" s="20">
        <f t="shared" si="25"/>
        <v>61</v>
      </c>
      <c r="P79" s="14">
        <f t="shared" si="22"/>
        <v>80.26315789473684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8">
        <v>1</v>
      </c>
      <c r="C80" s="8">
        <v>3</v>
      </c>
      <c r="D80" s="7"/>
      <c r="E80" s="7"/>
      <c r="F80" s="2"/>
      <c r="G80" s="4"/>
      <c r="H80" s="2"/>
      <c r="I80" s="2"/>
      <c r="J80" s="18">
        <f t="shared" si="19"/>
        <v>4</v>
      </c>
      <c r="K80" s="18">
        <f t="shared" si="20"/>
        <v>0</v>
      </c>
      <c r="L80" s="18">
        <f t="shared" si="18"/>
        <v>65</v>
      </c>
      <c r="M80" s="18">
        <f t="shared" si="18"/>
        <v>0</v>
      </c>
      <c r="N80" s="14">
        <f t="shared" si="21"/>
        <v>4</v>
      </c>
      <c r="O80" s="20">
        <f t="shared" si="25"/>
        <v>65</v>
      </c>
      <c r="P80" s="14">
        <f t="shared" si="22"/>
        <v>85.52631578947368</v>
      </c>
      <c r="Q80" s="18">
        <f t="shared" si="23"/>
        <v>4</v>
      </c>
      <c r="R80" s="18">
        <f t="shared" si="24"/>
        <v>0</v>
      </c>
    </row>
    <row r="81" spans="1:19" ht="15">
      <c r="A81" s="22">
        <v>32649</v>
      </c>
      <c r="B81" s="7"/>
      <c r="C81" s="7"/>
      <c r="D81" s="7"/>
      <c r="E81" s="7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65</v>
      </c>
      <c r="M81" s="18">
        <f t="shared" si="18"/>
        <v>0</v>
      </c>
      <c r="N81" s="14">
        <f t="shared" si="21"/>
        <v>0</v>
      </c>
      <c r="O81" s="20">
        <f t="shared" si="25"/>
        <v>65</v>
      </c>
      <c r="P81" s="14">
        <f t="shared" si="22"/>
        <v>85.52631578947368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7"/>
      <c r="C82" s="7"/>
      <c r="D82" s="7"/>
      <c r="E82" s="7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18"/>
        <v>65</v>
      </c>
      <c r="M82" s="18">
        <f t="shared" si="18"/>
        <v>0</v>
      </c>
      <c r="N82" s="14">
        <f t="shared" si="21"/>
        <v>0</v>
      </c>
      <c r="O82" s="20">
        <f t="shared" si="25"/>
        <v>65</v>
      </c>
      <c r="P82" s="14">
        <f t="shared" si="22"/>
        <v>85.52631578947368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7"/>
      <c r="C83" s="8">
        <v>2</v>
      </c>
      <c r="D83" s="7"/>
      <c r="E83" s="7"/>
      <c r="F83" s="2"/>
      <c r="G83" s="2"/>
      <c r="H83" s="2"/>
      <c r="I83" s="2"/>
      <c r="J83" s="18">
        <f t="shared" si="19"/>
        <v>2</v>
      </c>
      <c r="K83" s="18">
        <f t="shared" si="20"/>
        <v>0</v>
      </c>
      <c r="L83" s="18">
        <f t="shared" si="18"/>
        <v>67</v>
      </c>
      <c r="M83" s="18">
        <f t="shared" si="18"/>
        <v>0</v>
      </c>
      <c r="N83" s="14">
        <f t="shared" si="21"/>
        <v>2</v>
      </c>
      <c r="O83" s="20">
        <f t="shared" si="25"/>
        <v>67</v>
      </c>
      <c r="P83" s="14">
        <f t="shared" si="22"/>
        <v>88.15789473684211</v>
      </c>
      <c r="Q83" s="18">
        <f t="shared" si="23"/>
        <v>2</v>
      </c>
      <c r="R83" s="18">
        <f t="shared" si="24"/>
        <v>0</v>
      </c>
    </row>
    <row r="84" spans="1:18" ht="15">
      <c r="A84" s="22">
        <v>32652</v>
      </c>
      <c r="B84" s="7"/>
      <c r="C84" s="7"/>
      <c r="D84" s="7"/>
      <c r="E84" s="7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67</v>
      </c>
      <c r="M84" s="18">
        <f t="shared" si="18"/>
        <v>0</v>
      </c>
      <c r="N84" s="14">
        <f t="shared" si="21"/>
        <v>0</v>
      </c>
      <c r="O84" s="20">
        <f t="shared" si="25"/>
        <v>67</v>
      </c>
      <c r="P84" s="14">
        <f t="shared" si="22"/>
        <v>88.15789473684211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8">
        <v>1</v>
      </c>
      <c r="C85" s="8">
        <v>6</v>
      </c>
      <c r="D85" s="8">
        <v>1</v>
      </c>
      <c r="E85" s="7"/>
      <c r="F85" s="2"/>
      <c r="G85" s="2"/>
      <c r="H85" s="2"/>
      <c r="I85" s="2"/>
      <c r="J85" s="18">
        <f t="shared" si="19"/>
        <v>6</v>
      </c>
      <c r="K85" s="18">
        <f t="shared" si="20"/>
        <v>0</v>
      </c>
      <c r="L85" s="18">
        <f aca="true" t="shared" si="26" ref="L85:M94">L84+J85</f>
        <v>73</v>
      </c>
      <c r="M85" s="18">
        <f t="shared" si="26"/>
        <v>0</v>
      </c>
      <c r="N85" s="14">
        <f t="shared" si="21"/>
        <v>6</v>
      </c>
      <c r="O85" s="20">
        <f t="shared" si="25"/>
        <v>73</v>
      </c>
      <c r="P85" s="14">
        <f t="shared" si="22"/>
        <v>96.05263157894737</v>
      </c>
      <c r="Q85" s="18">
        <f t="shared" si="23"/>
        <v>7</v>
      </c>
      <c r="R85" s="18">
        <f t="shared" si="24"/>
        <v>1</v>
      </c>
    </row>
    <row r="86" spans="1:18" ht="15">
      <c r="A86" s="22">
        <v>32654</v>
      </c>
      <c r="B86" s="7"/>
      <c r="C86" s="7"/>
      <c r="D86" s="7"/>
      <c r="E86" s="7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73</v>
      </c>
      <c r="M86" s="18">
        <f t="shared" si="26"/>
        <v>0</v>
      </c>
      <c r="N86" s="14">
        <f t="shared" si="21"/>
        <v>0</v>
      </c>
      <c r="O86" s="20">
        <f t="shared" si="25"/>
        <v>73</v>
      </c>
      <c r="P86" s="14">
        <f t="shared" si="22"/>
        <v>96.05263157894737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7"/>
      <c r="C87" s="7"/>
      <c r="D87" s="7"/>
      <c r="E87" s="7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6"/>
        <v>73</v>
      </c>
      <c r="M87" s="18">
        <f t="shared" si="26"/>
        <v>0</v>
      </c>
      <c r="N87" s="14">
        <f t="shared" si="21"/>
        <v>0</v>
      </c>
      <c r="O87" s="20">
        <f t="shared" si="25"/>
        <v>73</v>
      </c>
      <c r="P87" s="14">
        <f t="shared" si="22"/>
        <v>96.05263157894737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7"/>
      <c r="C88" s="8">
        <v>2</v>
      </c>
      <c r="D88" s="7"/>
      <c r="E88" s="8">
        <v>1</v>
      </c>
      <c r="F88" s="2"/>
      <c r="G88" s="2"/>
      <c r="H88" s="2"/>
      <c r="I88" s="2"/>
      <c r="J88" s="18">
        <f t="shared" si="19"/>
        <v>1</v>
      </c>
      <c r="K88" s="18">
        <f t="shared" si="20"/>
        <v>0</v>
      </c>
      <c r="L88" s="18">
        <f t="shared" si="26"/>
        <v>74</v>
      </c>
      <c r="M88" s="18">
        <f t="shared" si="26"/>
        <v>0</v>
      </c>
      <c r="N88" s="14">
        <f t="shared" si="21"/>
        <v>1</v>
      </c>
      <c r="O88" s="20">
        <f t="shared" si="25"/>
        <v>74</v>
      </c>
      <c r="P88" s="14">
        <f t="shared" si="22"/>
        <v>97.36842105263158</v>
      </c>
      <c r="Q88" s="18">
        <f t="shared" si="23"/>
        <v>2</v>
      </c>
      <c r="R88" s="18">
        <f t="shared" si="24"/>
        <v>1</v>
      </c>
    </row>
    <row r="89" spans="1:18" ht="15">
      <c r="A89" s="22">
        <v>32657</v>
      </c>
      <c r="B89" s="7"/>
      <c r="C89" s="7"/>
      <c r="D89" s="7"/>
      <c r="E89" s="7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74</v>
      </c>
      <c r="M89" s="18">
        <f t="shared" si="26"/>
        <v>0</v>
      </c>
      <c r="N89" s="14">
        <f t="shared" si="21"/>
        <v>0</v>
      </c>
      <c r="O89" s="20">
        <f t="shared" si="25"/>
        <v>74</v>
      </c>
      <c r="P89" s="14">
        <f t="shared" si="22"/>
        <v>97.36842105263158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7"/>
      <c r="C90" s="7"/>
      <c r="D90" s="7"/>
      <c r="E90" s="7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74</v>
      </c>
      <c r="M90" s="18">
        <f t="shared" si="26"/>
        <v>0</v>
      </c>
      <c r="N90" s="14">
        <f t="shared" si="21"/>
        <v>0</v>
      </c>
      <c r="O90" s="20">
        <f t="shared" si="25"/>
        <v>74</v>
      </c>
      <c r="P90" s="14">
        <f t="shared" si="22"/>
        <v>97.36842105263158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7"/>
      <c r="C91" s="7"/>
      <c r="D91" s="7"/>
      <c r="E91" s="7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74</v>
      </c>
      <c r="M91" s="18">
        <f t="shared" si="26"/>
        <v>0</v>
      </c>
      <c r="N91" s="14">
        <f t="shared" si="21"/>
        <v>0</v>
      </c>
      <c r="O91" s="20">
        <f t="shared" si="25"/>
        <v>74</v>
      </c>
      <c r="P91" s="14">
        <f t="shared" si="22"/>
        <v>97.36842105263158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8">
        <v>3</v>
      </c>
      <c r="C92" s="7"/>
      <c r="D92" s="7"/>
      <c r="E92" s="8">
        <v>1</v>
      </c>
      <c r="F92" s="2"/>
      <c r="G92" s="2"/>
      <c r="H92" s="2"/>
      <c r="I92" s="2"/>
      <c r="J92" s="18">
        <f t="shared" si="19"/>
        <v>2</v>
      </c>
      <c r="K92" s="18">
        <f t="shared" si="20"/>
        <v>0</v>
      </c>
      <c r="L92" s="18">
        <f t="shared" si="26"/>
        <v>76</v>
      </c>
      <c r="M92" s="18">
        <f t="shared" si="26"/>
        <v>0</v>
      </c>
      <c r="N92" s="14">
        <f t="shared" si="21"/>
        <v>2</v>
      </c>
      <c r="O92" s="20">
        <f t="shared" si="25"/>
        <v>76</v>
      </c>
      <c r="P92" s="14">
        <f t="shared" si="22"/>
        <v>100</v>
      </c>
      <c r="Q92" s="18">
        <f t="shared" si="23"/>
        <v>3</v>
      </c>
      <c r="R92" s="18">
        <f t="shared" si="24"/>
        <v>1</v>
      </c>
    </row>
    <row r="93" spans="1:18" ht="15">
      <c r="A93" s="22">
        <v>32661</v>
      </c>
      <c r="B93" s="7"/>
      <c r="C93" s="7"/>
      <c r="D93" s="7"/>
      <c r="E93" s="7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76</v>
      </c>
      <c r="M93" s="18">
        <f t="shared" si="26"/>
        <v>0</v>
      </c>
      <c r="N93" s="14">
        <f t="shared" si="21"/>
        <v>0</v>
      </c>
      <c r="O93" s="20">
        <f t="shared" si="25"/>
        <v>76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7"/>
      <c r="C94" s="7"/>
      <c r="D94" s="7"/>
      <c r="E94" s="7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76</v>
      </c>
      <c r="M94" s="18">
        <f t="shared" si="26"/>
        <v>0</v>
      </c>
      <c r="N94" s="14">
        <f t="shared" si="21"/>
        <v>0</v>
      </c>
      <c r="O94" s="20">
        <f t="shared" si="25"/>
        <v>76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16</v>
      </c>
      <c r="C96" s="18">
        <f t="shared" si="27"/>
        <v>78</v>
      </c>
      <c r="D96" s="18">
        <f t="shared" si="27"/>
        <v>8</v>
      </c>
      <c r="E96" s="18">
        <f t="shared" si="27"/>
        <v>10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76</v>
      </c>
      <c r="K96" s="18">
        <f t="shared" si="27"/>
        <v>0</v>
      </c>
      <c r="L96" s="18"/>
      <c r="M96" s="18"/>
      <c r="N96" s="18">
        <f>SUM(N4:N94)</f>
        <v>76</v>
      </c>
      <c r="O96" s="18"/>
      <c r="P96" s="18"/>
      <c r="Q96" s="18">
        <f>SUM(Q4:Q94)</f>
        <v>94</v>
      </c>
      <c r="R96" s="18">
        <f>SUM(R4:R94)</f>
        <v>18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2000-05-19T15:30:37Z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