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7050" firstSheet="1" activeTab="1"/>
  </bookViews>
  <sheets>
    <sheet name="BEFLsum" sheetId="1" r:id="rId1"/>
    <sheet name="BEFL00" sheetId="2" r:id="rId2"/>
    <sheet name="BEFL99" sheetId="3" r:id="rId3"/>
    <sheet name="BEFL96" sheetId="4" r:id="rId4"/>
    <sheet name="BEFL95" sheetId="5" r:id="rId5"/>
    <sheet name="BEFL94" sheetId="6" r:id="rId6"/>
    <sheet name="BEFL93" sheetId="7" r:id="rId7"/>
    <sheet name="BEFL92" sheetId="8" r:id="rId8"/>
    <sheet name="BEFL91" sheetId="9" r:id="rId9"/>
    <sheet name="BEFL90" sheetId="10" r:id="rId10"/>
    <sheet name="BEFL89" sheetId="11" r:id="rId11"/>
    <sheet name="BEFL88" sheetId="12" r:id="rId12"/>
    <sheet name="BEFL87" sheetId="13" r:id="rId13"/>
    <sheet name="BEFL86" sheetId="14" r:id="rId14"/>
    <sheet name="BEFL85" sheetId="15" r:id="rId15"/>
    <sheet name="BEFL84" sheetId="16" r:id="rId16"/>
    <sheet name="BEFL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\z">#REF!</definedName>
    <definedName name="_Fill" localSheetId="1" hidden="1">'BEFL00'!$A$4:$A$101</definedName>
    <definedName name="_Fill" localSheetId="15" hidden="1">'BEFL84'!$A$4:$A$101</definedName>
    <definedName name="_Fill" localSheetId="14" hidden="1">'BEFL85'!$A$4:$A$101</definedName>
    <definedName name="_Fill" localSheetId="13" hidden="1">'BEFL86'!$A$4:$A$101</definedName>
    <definedName name="_Fill" localSheetId="12" hidden="1">'BEFL87'!$A$4:$A$101</definedName>
    <definedName name="_Fill" localSheetId="11" hidden="1">'BEFL88'!$A$4:$A$101</definedName>
    <definedName name="_Fill" localSheetId="10" hidden="1">'BEFL89'!$A$4:$A$101</definedName>
    <definedName name="_Fill" localSheetId="9" hidden="1">'BEFL90'!$A$4:$A$101</definedName>
    <definedName name="_Fill" localSheetId="8" hidden="1">'BEFL91'!$A$4:$A$101</definedName>
    <definedName name="_Fill" localSheetId="7" hidden="1">'BEFL92'!$A$4:$A$101</definedName>
    <definedName name="_Fill" localSheetId="6" hidden="1">'BEFL93'!$A$4:$A$101</definedName>
    <definedName name="_Fill" localSheetId="5" hidden="1">'BEFL94'!$A$4:$A$101</definedName>
    <definedName name="_Fill" localSheetId="4" hidden="1">'BEFL95'!$A$4:$A$101</definedName>
    <definedName name="_Fill" localSheetId="3" hidden="1">'BEFL96'!$A$4:$A$101</definedName>
    <definedName name="_Fill" localSheetId="2" hidden="1">'BEFL99'!$A$4:$A$101</definedName>
    <definedName name="_Fill" localSheetId="16" hidden="1">'BEFLfrm'!$A$4:$A$101</definedName>
    <definedName name="_Fill" localSheetId="0" hidden="1">'BEFLsum'!$A$4:$A$101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'BEFL00'!$T$1:$AF$22</definedName>
    <definedName name="summary" localSheetId="15">'BEFL84'!$T$1:$AF$22</definedName>
    <definedName name="summary" localSheetId="14">'BEFL85'!$T$1:$AF$22</definedName>
    <definedName name="summary" localSheetId="13">'BEFL86'!$T$1:$AF$22</definedName>
    <definedName name="summary" localSheetId="12">'BEFL87'!$T$1:$AF$22</definedName>
    <definedName name="summary" localSheetId="11">'BEFL88'!$T$1:$AF$22</definedName>
    <definedName name="summary" localSheetId="10">'BEFL89'!$T$1:$AF$22</definedName>
    <definedName name="summary" localSheetId="9">'BEFL90'!$T$1:$AF$22</definedName>
    <definedName name="summary" localSheetId="8">'BEFL91'!$T$1:$AF$22</definedName>
    <definedName name="summary" localSheetId="7">'BEFL92'!$T$1:$AF$22</definedName>
    <definedName name="summary" localSheetId="6">'BEFL93'!$T$1:$AF$22</definedName>
    <definedName name="summary" localSheetId="5">'BEFL94'!$T$1:$AF$22</definedName>
    <definedName name="summary" localSheetId="4">'BEFL95'!$T$1:$AF$22</definedName>
    <definedName name="summary" localSheetId="3">'BEFL96'!$T$1:$AF$22</definedName>
    <definedName name="summary" localSheetId="2">'BEFL99'!$T$1:$AF$22</definedName>
    <definedName name="summary" localSheetId="0">'BEFLsum'!$T$1:$AF$22</definedName>
    <definedName name="summary">'BEFLfrm'!$T$1:$AF$22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<sst xmlns="http://schemas.openxmlformats.org/spreadsheetml/2006/main" count="1375" uniqueCount="87">
  <si>
    <t>Buckeye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</si>
  <si>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</si>
  <si>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</si>
  <si>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</si>
  <si>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</si>
  <si>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</si>
  <si>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</si>
  <si>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</si>
  <si>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</si>
  <si>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</si>
  <si>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</si>
  <si>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</si>
  <si>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</si>
  <si>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</si>
  <si>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</si>
  <si>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</si>
  <si>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</si>
  <si>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</si>
  <si>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</si>
  <si>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</si>
  <si>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</si>
  <si>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</si>
  <si>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</si>
  <si>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</si>
  <si>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</si>
  <si>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</si>
  <si>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</si>
  <si>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</si>
  <si>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</si>
  <si>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</si>
  <si>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</si>
  <si>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</si>
  <si>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</si>
  <si>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</si>
  <si>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</si>
  <si>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</si>
  <si>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</si>
  <si>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 xml:space="preserve">     #3</t>
  </si>
  <si>
    <t xml:space="preserve">   #3</t>
  </si>
  <si>
    <t xml:space="preserve">   #5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</si>
  <si>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</si>
  <si>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</si>
  <si>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</si>
  <si>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</si>
  <si>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</si>
  <si>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</si>
  <si>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</si>
  <si>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</si>
  <si>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</si>
  <si>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</si>
  <si>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</si>
  <si>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</si>
  <si>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</si>
  <si>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</si>
  <si>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</si>
  <si>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</si>
  <si>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</si>
  <si>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</si>
  <si>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</si>
  <si>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</si>
  <si>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</si>
  <si>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</si>
  <si>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median=</t>
  </si>
  <si>
    <t>17Sep</t>
  </si>
  <si>
    <t xml:space="preserve"> 1Oct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</si>
  <si>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</si>
  <si>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</si>
  <si>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</si>
  <si>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</si>
  <si>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</si>
  <si>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</si>
  <si>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</si>
  <si>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</si>
  <si>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</si>
  <si>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</si>
  <si>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</si>
  <si>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</si>
  <si>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</si>
  <si>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</si>
  <si>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</si>
  <si>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</si>
  <si>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</si>
  <si>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Fall 19</t>
  </si>
  <si>
    <t>Fall 1999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</si>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</sst>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7" fillId="0" borderId="0" xfId="23">
      <alignment/>
      <protection/>
    </xf>
    <xf numFmtId="164" fontId="7" fillId="0" borderId="0" xfId="23" applyProtection="1">
      <alignment/>
      <protection/>
    </xf>
    <xf numFmtId="164" fontId="7" fillId="0" borderId="0" xfId="22">
      <alignment/>
      <protection/>
    </xf>
    <xf numFmtId="164" fontId="7" fillId="0" borderId="0" xfId="22" applyProtection="1">
      <alignment/>
      <protection/>
    </xf>
    <xf numFmtId="164" fontId="7" fillId="0" borderId="0" xfId="21">
      <alignment/>
      <protection/>
    </xf>
    <xf numFmtId="164" fontId="7" fillId="0" borderId="0" xfId="21" applyProtection="1">
      <alignment/>
      <protection/>
    </xf>
    <xf numFmtId="164" fontId="7" fillId="0" borderId="0" xfId="20">
      <alignment/>
      <protection/>
    </xf>
    <xf numFmtId="164" fontId="7" fillId="0" borderId="0" xfId="20" applyProtection="1">
      <alignment/>
      <protection/>
    </xf>
    <xf numFmtId="164" fontId="7" fillId="0" borderId="0" xfId="19">
      <alignment/>
      <protection/>
    </xf>
    <xf numFmtId="164" fontId="7" fillId="0" borderId="0" xfId="19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BEFALL84" xfId="19"/>
    <cellStyle name="Normal_BEFALL85" xfId="20"/>
    <cellStyle name="Normal_BEFALL86" xfId="21"/>
    <cellStyle name="Normal_BEFALL87" xfId="22"/>
    <cellStyle name="Normal_BEFALL8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675"/>
          <c:w val="0.958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BEFLsum!$W$4:$W$17</c:f>
              <c:strCache/>
            </c:strRef>
          </c:cat>
          <c:val>
            <c:numRef>
              <c:f>BEFLsum!$AA$4:$AA$17</c:f>
              <c:numCache>
                <c:ptCount val="14"/>
                <c:pt idx="0">
                  <c:v>0.6106870229007635</c:v>
                </c:pt>
                <c:pt idx="1">
                  <c:v>0.5597964376590332</c:v>
                </c:pt>
                <c:pt idx="2">
                  <c:v>4.427480916030536</c:v>
                </c:pt>
                <c:pt idx="3">
                  <c:v>13.384223918575065</c:v>
                </c:pt>
                <c:pt idx="4">
                  <c:v>20.152671755725194</c:v>
                </c:pt>
                <c:pt idx="5">
                  <c:v>22.95165394402036</c:v>
                </c:pt>
                <c:pt idx="6">
                  <c:v>17.201017811704837</c:v>
                </c:pt>
                <c:pt idx="7">
                  <c:v>8.091603053435117</c:v>
                </c:pt>
                <c:pt idx="8">
                  <c:v>5.597964376590332</c:v>
                </c:pt>
                <c:pt idx="9">
                  <c:v>3.9694656488549622</c:v>
                </c:pt>
                <c:pt idx="10">
                  <c:v>2.239185750636133</c:v>
                </c:pt>
                <c:pt idx="11">
                  <c:v>0.6106870229007635</c:v>
                </c:pt>
                <c:pt idx="12">
                  <c:v>0</c:v>
                </c:pt>
                <c:pt idx="13">
                  <c:v>0.20356234096692116</c:v>
                </c:pt>
              </c:numCache>
            </c:numRef>
          </c:val>
        </c:ser>
        <c:gapWidth val="0"/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86526"/>
        <c:crosses val="autoZero"/>
        <c:auto val="0"/>
        <c:lblOffset val="100"/>
        <c:noMultiLvlLbl val="0"/>
      </c:catAx>
      <c:valAx>
        <c:axId val="503865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88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BEFL96!$X$4:$X$17</c:f>
              <c:strCache/>
            </c:strRef>
          </c:cat>
          <c:val>
            <c:numRef>
              <c:f>BEFL96!$AC$4:$AC$17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972255"/>
        <c:axId val="2879384"/>
      </c:barChart>
      <c:cat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79384"/>
        <c:crosses val="autoZero"/>
        <c:auto val="0"/>
        <c:lblOffset val="100"/>
        <c:noMultiLvlLbl val="0"/>
      </c:cat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722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BEFL95!$X$4:$X$17</c:f>
              <c:strCache/>
            </c:strRef>
          </c:cat>
          <c:val>
            <c:numRef>
              <c:f>BEFL95!$AA$4:$AA$17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914457"/>
        <c:axId val="31903522"/>
      </c:bar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03522"/>
        <c:crosses val="autoZero"/>
        <c:auto val="0"/>
        <c:lblOffset val="100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BEFL95!$X$4:$X$17</c:f>
              <c:strCache/>
            </c:strRef>
          </c:cat>
          <c:val>
            <c:numRef>
              <c:f>BEFL95!$AC$4:$AC$17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696243"/>
        <c:axId val="34048460"/>
      </c:bar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048460"/>
        <c:crosses val="autoZero"/>
        <c:auto val="0"/>
        <c:lblOffset val="100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6962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BEFL94!$X$4:$X$17</c:f>
              <c:strCache/>
            </c:strRef>
          </c:cat>
          <c:val>
            <c:numRef>
              <c:f>BEFL94!$AA$4:$AA$17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000685"/>
        <c:axId val="6461846"/>
      </c:bar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1846"/>
        <c:crosses val="autoZero"/>
        <c:auto val="0"/>
        <c:lblOffset val="100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00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BEFL94!$X$4:$X$17</c:f>
              <c:strCache/>
            </c:strRef>
          </c:cat>
          <c:val>
            <c:numRef>
              <c:f>BEFL94!$AC$4:$AC$17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156615"/>
        <c:axId val="53647488"/>
      </c:bar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647488"/>
        <c:crosses val="autoZero"/>
        <c:auto val="0"/>
        <c:lblOffset val="100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566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BEFL93!$X$4:$X$17</c:f>
              <c:strCache/>
            </c:strRef>
          </c:cat>
          <c:val>
            <c:numRef>
              <c:f>BEFL93!$AA$4:$AA$17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065345"/>
        <c:axId val="50479242"/>
      </c:bar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79242"/>
        <c:crosses val="autoZero"/>
        <c:auto val="0"/>
        <c:lblOffset val="100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6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BEFL93!$X$4:$X$17</c:f>
              <c:strCache/>
            </c:strRef>
          </c:cat>
          <c:val>
            <c:numRef>
              <c:f>BEFL93!$AC$4:$AC$17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659995"/>
        <c:axId val="62286772"/>
      </c:bar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286772"/>
        <c:crosses val="autoZero"/>
        <c:auto val="0"/>
        <c:lblOffset val="100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599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BEFL92!$X$4:$X$17</c:f>
              <c:strCache/>
            </c:strRef>
          </c:cat>
          <c:val>
            <c:numRef>
              <c:f>BEFL92!$AA$4:$AA$17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710037"/>
        <c:axId val="12063742"/>
      </c:bar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63742"/>
        <c:crosses val="autoZero"/>
        <c:auto val="0"/>
        <c:lblOffset val="100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10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BEFL92!$X$4:$X$17</c:f>
              <c:strCache/>
            </c:strRef>
          </c:cat>
          <c:val>
            <c:numRef>
              <c:f>BEFL92!$AC$4:$AC$17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464815"/>
        <c:axId val="37639016"/>
      </c:barChart>
      <c:cat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639016"/>
        <c:crosses val="autoZero"/>
        <c:auto val="0"/>
        <c:lblOffset val="100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648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861426"/>
        <c:crosses val="autoZero"/>
        <c:auto val="0"/>
        <c:lblOffset val="100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6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25"/>
          <c:w val="0.971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BEFLsum!$X$4:$X$17</c:f>
              <c:strCache/>
            </c:strRef>
          </c:cat>
          <c:val>
            <c:numRef>
              <c:f>BEFLsum!$AC$4:$AC$17</c:f>
              <c:numCache>
                <c:ptCount val="14"/>
                <c:pt idx="0">
                  <c:v>67.6470588235294</c:v>
                </c:pt>
                <c:pt idx="1">
                  <c:v>59.64912280701754</c:v>
                </c:pt>
                <c:pt idx="2">
                  <c:v>79.59183673469387</c:v>
                </c:pt>
                <c:pt idx="3">
                  <c:v>87.89625360230548</c:v>
                </c:pt>
                <c:pt idx="4">
                  <c:v>88.97637795275591</c:v>
                </c:pt>
                <c:pt idx="5">
                  <c:v>92.62759924385634</c:v>
                </c:pt>
                <c:pt idx="6">
                  <c:v>88.58447488584476</c:v>
                </c:pt>
                <c:pt idx="7">
                  <c:v>85.02202643171806</c:v>
                </c:pt>
                <c:pt idx="8">
                  <c:v>81.25</c:v>
                </c:pt>
                <c:pt idx="9">
                  <c:v>78.26086956521739</c:v>
                </c:pt>
                <c:pt idx="10">
                  <c:v>64.1025641025641</c:v>
                </c:pt>
                <c:pt idx="11">
                  <c:v>61.53846153846154</c:v>
                </c:pt>
                <c:pt idx="12">
                  <c:v>47.05882352941177</c:v>
                </c:pt>
                <c:pt idx="13">
                  <c:v>62.5</c:v>
                </c:pt>
              </c:numCache>
            </c:numRef>
          </c:val>
        </c:ser>
        <c:gapWidth val="0"/>
        <c:axId val="50825551"/>
        <c:axId val="54776776"/>
      </c:barChart>
      <c:cat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14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776776"/>
        <c:crosses val="autoZero"/>
        <c:auto val="0"/>
        <c:lblOffset val="100"/>
        <c:noMultiLvlLbl val="0"/>
      </c:catAx>
      <c:valAx>
        <c:axId val="547767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255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426243"/>
        <c:axId val="56074140"/>
      </c:barChart>
      <c:catAx>
        <c:axId val="5842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074140"/>
        <c:crosses val="autoZero"/>
        <c:auto val="0"/>
        <c:lblOffset val="100"/>
        <c:noMultiLvlLbl val="0"/>
      </c:catAx>
      <c:valAx>
        <c:axId val="560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262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11462"/>
        <c:crosses val="autoZero"/>
        <c:auto val="0"/>
        <c:lblOffset val="100"/>
        <c:noMultiLvlLbl val="0"/>
      </c:catAx>
      <c:valAx>
        <c:axId val="4571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05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749975"/>
        <c:axId val="11640912"/>
      </c:barChart>
      <c:catAx>
        <c:axId val="8749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640912"/>
        <c:crosses val="autoZero"/>
        <c:auto val="0"/>
        <c:lblOffset val="100"/>
        <c:noMultiLvlLbl val="0"/>
      </c:catAx>
      <c:valAx>
        <c:axId val="11640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499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9786"/>
        <c:crosses val="autoZero"/>
        <c:auto val="0"/>
        <c:lblOffset val="100"/>
        <c:noMultiLvlLbl val="0"/>
      </c:catAx>
      <c:valAx>
        <c:axId val="33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59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508075"/>
        <c:axId val="6137220"/>
      </c:barChart>
      <c:cat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37220"/>
        <c:crosses val="autoZero"/>
        <c:auto val="0"/>
        <c:lblOffset val="100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080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52782"/>
        <c:crosses val="autoZero"/>
        <c:auto val="0"/>
        <c:lblOffset val="100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3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848447"/>
        <c:axId val="982840"/>
      </c:barChart>
      <c:catAx>
        <c:axId val="44848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82840"/>
        <c:crosses val="autoZero"/>
        <c:auto val="0"/>
        <c:lblOffset val="100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484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01186"/>
        <c:crosses val="autoZero"/>
        <c:auto val="0"/>
        <c:lblOffset val="100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4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401811"/>
        <c:axId val="5963116"/>
      </c:barChart>
      <c:catAx>
        <c:axId val="454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63116"/>
        <c:crosses val="autoZero"/>
        <c:auto val="0"/>
        <c:lblOffset val="100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018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250358"/>
        <c:crosses val="autoZero"/>
        <c:auto val="0"/>
        <c:lblOffset val="100"/>
        <c:noMultiLvlLbl val="0"/>
      </c:cat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6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425"/>
          <c:w val="0.9652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BEFLsum!$AR$4:$AR$16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BEFLsum!$AS$4:$AS$16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23228937"/>
        <c:axId val="7733842"/>
      </c:barChart>
      <c:cat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33842"/>
        <c:crosses val="autoZero"/>
        <c:auto val="0"/>
        <c:lblOffset val="100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2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144359"/>
        <c:axId val="66646048"/>
      </c:barChart>
      <c:cat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646048"/>
        <c:crosses val="autoZero"/>
        <c:auto val="0"/>
        <c:lblOffset val="100"/>
        <c:noMultiLvlLbl val="0"/>
      </c:cat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443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20778"/>
        <c:crosses val="autoZero"/>
        <c:auto val="0"/>
        <c:lblOffset val="100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43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260411"/>
        <c:axId val="50472788"/>
      </c:barChart>
      <c:cat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472788"/>
        <c:crosses val="autoZero"/>
        <c:auto val="0"/>
        <c:lblOffset val="100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604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601909"/>
        <c:axId val="61763998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63998"/>
        <c:crosses val="autoZero"/>
        <c:auto val="0"/>
        <c:lblOffset val="100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01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005071"/>
        <c:axId val="36827912"/>
      </c:barChart>
      <c:catAx>
        <c:axId val="1900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827912"/>
        <c:crosses val="autoZero"/>
        <c:auto val="0"/>
        <c:lblOffset val="100"/>
        <c:noMultiLvlLbl val="0"/>
      </c:catAx>
      <c:valAx>
        <c:axId val="3682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0507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/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015753"/>
        <c:axId val="30270866"/>
      </c:bar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70866"/>
        <c:crosses val="autoZero"/>
        <c:auto val="0"/>
        <c:lblOffset val="100"/>
        <c:noMultiLvlLbl val="0"/>
      </c:catAx>
      <c:valAx>
        <c:axId val="30270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1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/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02339"/>
        <c:axId val="36021052"/>
      </c:barChart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021052"/>
        <c:crosses val="autoZero"/>
        <c:auto val="0"/>
        <c:lblOffset val="100"/>
        <c:noMultiLvlLbl val="0"/>
      </c:cat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23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5"/>
          <c:w val="0.9645"/>
          <c:h val="0.93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BEFLsum!$AG$4:$AG$17</c:f>
              <c:strCache/>
            </c:strRef>
          </c:cat>
          <c:val>
            <c:numRef>
              <c:f>BEFLsum!$AM$4:$AM$17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95715"/>
        <c:axId val="22461436"/>
      </c:bar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61436"/>
        <c:crosses val="autoZero"/>
        <c:auto val="0"/>
        <c:lblOffset val="100"/>
        <c:noMultiLvlLbl val="0"/>
      </c:catAx>
      <c:valAx>
        <c:axId val="22461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49"/>
          <c:w val="0.930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BEFL00!$X$4:$X$17</c:f>
              <c:strCache/>
            </c:strRef>
          </c:cat>
          <c:val>
            <c:numRef>
              <c:f>BEFL00!$AA$4:$AA$17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36998"/>
        <c:crosses val="autoZero"/>
        <c:auto val="0"/>
        <c:lblOffset val="100"/>
        <c:noMultiLvlLbl val="0"/>
      </c:catAx>
      <c:valAx>
        <c:axId val="7436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6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3"/>
          <c:w val="0.930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BEFL00!$X$4:$X$17</c:f>
              <c:strCache/>
            </c:strRef>
          </c:cat>
          <c:val>
            <c:numRef>
              <c:f>BEFL00!$AC$4:$AC$17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932983"/>
        <c:axId val="65525936"/>
      </c:barChart>
      <c:catAx>
        <c:axId val="66932983"/>
        <c:scaling>
          <c:orientation val="minMax"/>
        </c:scaling>
        <c:axPos val="b"/>
        <c:delete val="1"/>
        <c:majorTickMark val="in"/>
        <c:minorTickMark val="none"/>
        <c:tickLblPos val="nextTo"/>
        <c:crossAx val="65525936"/>
        <c:crosses val="autoZero"/>
        <c:auto val="0"/>
        <c:lblOffset val="100"/>
        <c:noMultiLvlLbl val="0"/>
      </c:catAx>
      <c:valAx>
        <c:axId val="65525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329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BEFL99!$X$4:$X$17</c:f>
              <c:strCache/>
            </c:strRef>
          </c:cat>
          <c:val>
            <c:numRef>
              <c:f>BEFL99!$AA$4:$AA$17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0570"/>
        <c:crosses val="autoZero"/>
        <c:auto val="0"/>
        <c:lblOffset val="100"/>
        <c:noMultiLvlLbl val="0"/>
      </c:cat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6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BEFL99!$X$4:$X$17</c:f>
              <c:strCache/>
            </c:strRef>
          </c:cat>
          <c:val>
            <c:numRef>
              <c:f>BEFL99!$AC$4:$AC$17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005131"/>
        <c:axId val="16284132"/>
      </c:barChart>
      <c:cat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6284132"/>
        <c:crosses val="autoZero"/>
        <c:auto val="0"/>
        <c:lblOffset val="100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051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BEFL96!$X$4:$X$17</c:f>
              <c:strCache/>
            </c:strRef>
          </c:cat>
          <c:val>
            <c:numRef>
              <c:f>BEFL96!$AA$4:$AA$17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339461"/>
        <c:axId val="43946286"/>
      </c:bar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46286"/>
        <c:crosses val="autoZero"/>
        <c:auto val="0"/>
        <c:lblOffset val="100"/>
        <c:noMultiLvlLbl val="0"/>
      </c:cat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3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333375</xdr:colOff>
      <xdr:row>0</xdr:row>
      <xdr:rowOff>38100</xdr:rowOff>
    </xdr:from>
    <xdr:to>
      <xdr:col>31</xdr:col>
      <xdr:colOff>3409950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13192125" y="38100"/>
        <a:ext cx="38957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12</xdr:row>
      <xdr:rowOff>28575</xdr:rowOff>
    </xdr:from>
    <xdr:to>
      <xdr:col>31</xdr:col>
      <xdr:colOff>3343275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3230225" y="2057400"/>
        <a:ext cx="37909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333375</xdr:colOff>
      <xdr:row>2</xdr:row>
      <xdr:rowOff>9525</xdr:rowOff>
    </xdr:from>
    <xdr:to>
      <xdr:col>48</xdr:col>
      <xdr:colOff>1238250</xdr:colOff>
      <xdr:row>14</xdr:row>
      <xdr:rowOff>66675</xdr:rowOff>
    </xdr:to>
    <xdr:graphicFrame>
      <xdr:nvGraphicFramePr>
        <xdr:cNvPr id="3" name="Chart 4"/>
        <xdr:cNvGraphicFramePr/>
      </xdr:nvGraphicFramePr>
      <xdr:xfrm>
        <a:off x="24574500" y="361950"/>
        <a:ext cx="44005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323850</xdr:colOff>
      <xdr:row>14</xdr:row>
      <xdr:rowOff>142875</xdr:rowOff>
    </xdr:from>
    <xdr:to>
      <xdr:col>48</xdr:col>
      <xdr:colOff>1285875</xdr:colOff>
      <xdr:row>26</xdr:row>
      <xdr:rowOff>9525</xdr:rowOff>
    </xdr:to>
    <xdr:graphicFrame>
      <xdr:nvGraphicFramePr>
        <xdr:cNvPr id="4" name="Chart 5"/>
        <xdr:cNvGraphicFramePr/>
      </xdr:nvGraphicFramePr>
      <xdr:xfrm>
        <a:off x="24564975" y="2495550"/>
        <a:ext cx="44577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18"/>
  <sheetViews>
    <sheetView zoomScale="75" zoomScaleNormal="75" workbookViewId="0" topLeftCell="S1">
      <selection activeCell="W4" sqref="W4:W1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3" width="4.796875" style="1" customWidth="1"/>
    <col min="14" max="14" width="4.6992187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59765625" style="1" customWidth="1"/>
    <col min="27" max="27" width="3.796875" style="1" customWidth="1"/>
    <col min="28" max="28" width="4.59765625" style="1" customWidth="1"/>
    <col min="29" max="29" width="3.796875" style="1" customWidth="1"/>
    <col min="30" max="30" width="4.69921875" style="1" customWidth="1"/>
    <col min="31" max="31" width="3.8984375" style="1" customWidth="1"/>
    <col min="32" max="32" width="36.296875" style="1" customWidth="1"/>
    <col min="33" max="45" width="4.796875" style="1" customWidth="1"/>
    <col min="46" max="46" width="5.796875" style="1" customWidth="1"/>
    <col min="47" max="47" width="6.3984375" style="1" customWidth="1"/>
    <col min="48" max="48" width="36.69921875" style="1" customWidth="1"/>
    <col min="49" max="49" width="13.8984375" style="1" customWidth="1"/>
    <col min="5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2859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23" t="s">
        <v>16</v>
      </c>
      <c r="AL2" s="23"/>
      <c r="AN2" s="1" t="s">
        <v>17</v>
      </c>
    </row>
    <row r="3" spans="2:47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1963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24"/>
      <c r="AI3" s="24" t="s">
        <v>33</v>
      </c>
      <c r="AJ3" s="24" t="s">
        <v>34</v>
      </c>
      <c r="AK3" s="24" t="s">
        <v>33</v>
      </c>
      <c r="AL3" s="24" t="s">
        <v>34</v>
      </c>
      <c r="AM3" s="24" t="s">
        <v>35</v>
      </c>
      <c r="AN3" s="24" t="s">
        <v>33</v>
      </c>
      <c r="AO3" s="24" t="s">
        <v>34</v>
      </c>
      <c r="AP3" s="24" t="s">
        <v>35</v>
      </c>
      <c r="AQ3" s="1" t="s">
        <v>36</v>
      </c>
      <c r="AS3" s="1" t="s">
        <v>37</v>
      </c>
      <c r="AT3" s="1" t="s">
        <v>38</v>
      </c>
      <c r="AU3" s="1" t="s">
        <v>39</v>
      </c>
    </row>
    <row r="4" spans="1:47" ht="12.75">
      <c r="A4" s="27">
        <v>32747</v>
      </c>
      <c r="B4" s="1">
        <f>SUM(BEFL99:BEFL84!B4)</f>
        <v>0</v>
      </c>
      <c r="C4" s="1">
        <f>SUM(BEFL99:BEFL84!C4)</f>
        <v>0</v>
      </c>
      <c r="D4" s="1">
        <f>SUM(BEFL99:BEFL84!D4)</f>
        <v>1</v>
      </c>
      <c r="E4" s="1">
        <f>SUM(BEFL99:BEFL84!E4)</f>
        <v>0</v>
      </c>
      <c r="F4" s="1">
        <f>SUM(BEFL99:BEFL84!F4)</f>
        <v>0</v>
      </c>
      <c r="G4" s="1">
        <f>SUM(BEFL99:BEFL84!G4)</f>
        <v>0</v>
      </c>
      <c r="H4" s="1">
        <f>SUM(BEFL99:BEFL84!H4)</f>
        <v>0</v>
      </c>
      <c r="I4" s="1">
        <f>SUM(BEFL99:BEFL84!I4)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0.5843097300050942</v>
      </c>
      <c r="O4" s="11">
        <f>N4</f>
        <v>0.5843097300050942</v>
      </c>
      <c r="P4" s="5">
        <f aca="true" t="shared" si="3" ref="P4:P35">O4*100/$N$103</f>
        <v>0.05094243504839535</v>
      </c>
      <c r="Q4" s="9">
        <f aca="true" t="shared" si="4" ref="Q4:Q35">+B4+C4+F4+G4</f>
        <v>0</v>
      </c>
      <c r="R4" s="9">
        <f aca="true" t="shared" si="5" ref="R4:R35">D4+E4+H4+I4</f>
        <v>1</v>
      </c>
      <c r="W4" s="1" t="s">
        <v>40</v>
      </c>
      <c r="X4" s="1" t="s">
        <v>40</v>
      </c>
      <c r="Z4" s="11">
        <f>SUM(N4:N10)</f>
        <v>7.011716760061131</v>
      </c>
      <c r="AA4" s="5">
        <f aca="true" t="shared" si="6" ref="AA4:AA17">Z4*100/$Z$18</f>
        <v>0.6106870229007635</v>
      </c>
      <c r="AB4" s="11">
        <f>SUM(Q4:Q10)+SUM(R4:R10)</f>
        <v>34</v>
      </c>
      <c r="AC4" s="11">
        <f>100*SUM(R4:R10)/AB4</f>
        <v>67.6470588235294</v>
      </c>
      <c r="AG4" s="1" t="s">
        <v>40</v>
      </c>
      <c r="AI4" s="25">
        <f>MINA(BEFL93:BEFL84!Z4)</f>
        <v>-1.036649214659686</v>
      </c>
      <c r="AJ4" s="25">
        <f>MAXA(BEFL93:BEFL84!Z4)</f>
        <v>4.154929577464789</v>
      </c>
      <c r="AK4" s="25">
        <f>MINA(BEFL93:BEFL84!AA4)</f>
        <v>-0.5235602094240837</v>
      </c>
      <c r="AL4" s="25">
        <f>MAXA(BEFL93:BEFL84!AA4)</f>
        <v>7.042253521126759</v>
      </c>
      <c r="AM4" s="25">
        <f>AVERAGEA(BEFL93:BEFL84!AA4)</f>
        <v>1.527046034908906</v>
      </c>
      <c r="AN4" s="25">
        <f>MINA(BEFL93:BEFL84!AC4)</f>
        <v>37.5</v>
      </c>
      <c r="AO4" s="25">
        <f>MAXA(BEFL93:BEFL84!AC4)</f>
        <v>100</v>
      </c>
      <c r="AP4" s="25">
        <f>AVERAGEA(BEFL93:BEFL84!AC4)</f>
        <v>72.90178571428572</v>
      </c>
      <c r="AQ4" s="25">
        <f>COUNTA(BEFL93:BEFL84!AC4)</f>
        <v>8</v>
      </c>
      <c r="AR4" s="1">
        <v>1984</v>
      </c>
      <c r="AS4" s="1">
        <f>BEFL84!$Z$18</f>
        <v>62</v>
      </c>
      <c r="AT4" s="1">
        <f>BEFL84!J$103</f>
        <v>62</v>
      </c>
      <c r="AU4" s="1">
        <f>BEFL84!K$103</f>
        <v>0</v>
      </c>
    </row>
    <row r="5" spans="1:47" ht="15">
      <c r="A5" s="27">
        <v>32748</v>
      </c>
      <c r="B5" s="1">
        <f>SUM(BEFL99:BEFL84!B5)</f>
        <v>0</v>
      </c>
      <c r="C5" s="1">
        <f>SUM(BEFL99:BEFL84!C5)</f>
        <v>2</v>
      </c>
      <c r="D5" s="1">
        <f>SUM(BEFL99:BEFL84!D5)</f>
        <v>0</v>
      </c>
      <c r="E5" s="1">
        <f>SUM(BEFL99:BEFL84!E5)</f>
        <v>2</v>
      </c>
      <c r="F5" s="1">
        <f>SUM(BEFL99:BEFL84!F5)</f>
        <v>0</v>
      </c>
      <c r="G5" s="1">
        <f>SUM(BEFL99:BEFL84!G5)</f>
        <v>0</v>
      </c>
      <c r="H5" s="1">
        <f>SUM(BEFL99:BEFL84!H5)</f>
        <v>1</v>
      </c>
      <c r="I5" s="1">
        <f>SUM(BEFL99:BEFL84!I5)</f>
        <v>0</v>
      </c>
      <c r="J5" s="9">
        <f t="shared" si="0"/>
        <v>0</v>
      </c>
      <c r="K5" s="9">
        <f t="shared" si="1"/>
        <v>1</v>
      </c>
      <c r="L5" s="9">
        <f aca="true" t="shared" si="7" ref="L5:M24">L4+J5</f>
        <v>1</v>
      </c>
      <c r="M5" s="9">
        <f t="shared" si="7"/>
        <v>1</v>
      </c>
      <c r="N5" s="5">
        <f t="shared" si="2"/>
        <v>0.5843097300050942</v>
      </c>
      <c r="O5" s="11">
        <f aca="true" t="shared" si="8" ref="O5:O36">O4+N5</f>
        <v>1.1686194600101885</v>
      </c>
      <c r="P5" s="5">
        <f t="shared" si="3"/>
        <v>0.1018848700967907</v>
      </c>
      <c r="Q5" s="9">
        <f t="shared" si="4"/>
        <v>2</v>
      </c>
      <c r="R5" s="9">
        <f t="shared" si="5"/>
        <v>3</v>
      </c>
      <c r="T5" s="8" t="s">
        <v>41</v>
      </c>
      <c r="V5" s="9">
        <f>R103</f>
        <v>2411</v>
      </c>
      <c r="W5" s="1" t="s">
        <v>42</v>
      </c>
      <c r="X5"/>
      <c r="Y5" s="1" t="s">
        <v>42</v>
      </c>
      <c r="Z5" s="11">
        <f>SUM(N11:N17)</f>
        <v>6.427407030056036</v>
      </c>
      <c r="AA5" s="5">
        <f t="shared" si="6"/>
        <v>0.5597964376590332</v>
      </c>
      <c r="AB5" s="11">
        <f>SUM(Q11:Q17)+SUM(R11:R17)</f>
        <v>57</v>
      </c>
      <c r="AC5" s="11">
        <f>100*SUM(R11:R17)/AB5</f>
        <v>59.64912280701754</v>
      </c>
      <c r="AG5"/>
      <c r="AH5" s="1" t="s">
        <v>42</v>
      </c>
      <c r="AI5" s="25">
        <f>MINA(BEFL93:BEFL84!Z5)</f>
        <v>-3</v>
      </c>
      <c r="AJ5" s="25">
        <f>MAXA(BEFL93:BEFL84!Z5)</f>
        <v>4</v>
      </c>
      <c r="AK5" s="25">
        <f>MINA(BEFL93:BEFL84!AA5)</f>
        <v>-5.128205128205129</v>
      </c>
      <c r="AL5" s="25">
        <f>MAXA(BEFL93:BEFL84!AA5)</f>
        <v>6.451612903225806</v>
      </c>
      <c r="AM5" s="25">
        <f>AVERAGEA(BEFL93:BEFL84!AA5)</f>
        <v>0.5478864537478921</v>
      </c>
      <c r="AN5" s="25">
        <f>MINA(BEFL93:BEFL84!AC5)</f>
        <v>20</v>
      </c>
      <c r="AO5" s="25">
        <f>MAXA(BEFL93:BEFL84!AC5)</f>
        <v>100</v>
      </c>
      <c r="AP5" s="25">
        <f>AVERAGEA(BEFL93:BEFL84!AC5)</f>
        <v>58.66666666666667</v>
      </c>
      <c r="AQ5" s="25">
        <f>COUNTA(BEFL93:BEFL84!AC5)</f>
        <v>10</v>
      </c>
      <c r="AR5" s="1">
        <v>1985</v>
      </c>
      <c r="AS5" s="1">
        <f>BEFL85!$Z$18</f>
        <v>63</v>
      </c>
      <c r="AT5" s="1">
        <f>BEFL85!J$103</f>
        <v>63</v>
      </c>
      <c r="AU5" s="1">
        <f>BEFL85!K$103</f>
        <v>86</v>
      </c>
    </row>
    <row r="6" spans="1:47" ht="12.75">
      <c r="A6" s="27">
        <v>32749</v>
      </c>
      <c r="B6" s="1">
        <f>SUM(BEFL99:BEFL84!B6)</f>
        <v>0</v>
      </c>
      <c r="C6" s="1">
        <f>SUM(BEFL99:BEFL84!C6)</f>
        <v>1</v>
      </c>
      <c r="D6" s="1">
        <f>SUM(BEFL99:BEFL84!D6)</f>
        <v>3</v>
      </c>
      <c r="E6" s="1">
        <f>SUM(BEFL99:BEFL84!E6)</f>
        <v>1</v>
      </c>
      <c r="F6" s="1">
        <f>SUM(BEFL99:BEFL84!F6)</f>
        <v>0</v>
      </c>
      <c r="G6" s="1">
        <f>SUM(BEFL99:BEFL84!G6)</f>
        <v>2</v>
      </c>
      <c r="H6" s="1">
        <f>SUM(BEFL99:BEFL84!H6)</f>
        <v>1</v>
      </c>
      <c r="I6" s="1">
        <f>SUM(BEFL99:BEFL84!I6)</f>
        <v>0</v>
      </c>
      <c r="J6" s="9">
        <f t="shared" si="0"/>
        <v>3</v>
      </c>
      <c r="K6" s="9">
        <f t="shared" si="1"/>
        <v>-1</v>
      </c>
      <c r="L6" s="9">
        <f t="shared" si="7"/>
        <v>4</v>
      </c>
      <c r="M6" s="9">
        <f t="shared" si="7"/>
        <v>0</v>
      </c>
      <c r="N6" s="5">
        <f t="shared" si="2"/>
        <v>1.1686194600101885</v>
      </c>
      <c r="O6" s="11">
        <f t="shared" si="8"/>
        <v>2.337238920020377</v>
      </c>
      <c r="P6" s="5">
        <f t="shared" si="3"/>
        <v>0.2037697401935814</v>
      </c>
      <c r="Q6" s="9">
        <f t="shared" si="4"/>
        <v>3</v>
      </c>
      <c r="R6" s="9">
        <f t="shared" si="5"/>
        <v>5</v>
      </c>
      <c r="T6" s="8" t="s">
        <v>43</v>
      </c>
      <c r="V6" s="9">
        <f>Q103</f>
        <v>448</v>
      </c>
      <c r="W6" s="1" t="s">
        <v>44</v>
      </c>
      <c r="X6" s="1" t="s">
        <v>44</v>
      </c>
      <c r="Z6" s="11">
        <f>SUM(N18:N24)</f>
        <v>50.8349465104432</v>
      </c>
      <c r="AA6" s="5">
        <f t="shared" si="6"/>
        <v>4.427480916030536</v>
      </c>
      <c r="AB6" s="11">
        <f>SUM(Q18:Q24)+SUM(R18:R24)</f>
        <v>147</v>
      </c>
      <c r="AC6" s="11">
        <f>100*SUM(R18:R24)/AB6</f>
        <v>79.59183673469387</v>
      </c>
      <c r="AG6" s="1" t="s">
        <v>44</v>
      </c>
      <c r="AI6" s="25">
        <f>MINA(BEFL93:BEFL84!Z6)</f>
        <v>-0.5454545454545454</v>
      </c>
      <c r="AJ6" s="25">
        <f>MAXA(BEFL93:BEFL84!Z6)</f>
        <v>16</v>
      </c>
      <c r="AK6" s="25">
        <f>MINA(BEFL93:BEFL84!AA6)</f>
        <v>-2.2727272727272734</v>
      </c>
      <c r="AL6" s="25">
        <f>MAXA(BEFL93:BEFL84!AA6)</f>
        <v>25.806451612903224</v>
      </c>
      <c r="AM6" s="25">
        <f>AVERAGEA(BEFL93:BEFL84!AA6)</f>
        <v>7.168968035267369</v>
      </c>
      <c r="AN6" s="25">
        <f>MINA(BEFL93:BEFL84!AC6)</f>
        <v>45.45454545454545</v>
      </c>
      <c r="AO6" s="25">
        <f>MAXA(BEFL93:BEFL84!AC6)</f>
        <v>100</v>
      </c>
      <c r="AP6" s="25">
        <f>AVERAGEA(BEFL93:BEFL84!AC6)</f>
        <v>78.36772704419764</v>
      </c>
      <c r="AQ6" s="25">
        <f>COUNTA(BEFL93:BEFL84!AC6)</f>
        <v>10</v>
      </c>
      <c r="AR6" s="1">
        <v>1986</v>
      </c>
      <c r="AS6" s="1">
        <f>BEFL86!$Z$18</f>
        <v>288.00000000000006</v>
      </c>
      <c r="AT6" s="1">
        <f>BEFL86!J$103</f>
        <v>288</v>
      </c>
      <c r="AU6" s="1">
        <f>BEFL86!K$103</f>
        <v>343</v>
      </c>
    </row>
    <row r="7" spans="1:47" ht="12.75">
      <c r="A7" s="27">
        <v>32750</v>
      </c>
      <c r="B7" s="1">
        <f>SUM(BEFL99:BEFL84!B7)</f>
        <v>0</v>
      </c>
      <c r="C7" s="1">
        <f>SUM(BEFL99:BEFL84!C7)</f>
        <v>1</v>
      </c>
      <c r="D7" s="1">
        <f>SUM(BEFL99:BEFL84!D7)</f>
        <v>3</v>
      </c>
      <c r="E7" s="1">
        <f>SUM(BEFL99:BEFL84!E7)</f>
        <v>1</v>
      </c>
      <c r="F7" s="1">
        <f>SUM(BEFL99:BEFL84!F7)</f>
        <v>0</v>
      </c>
      <c r="G7" s="1">
        <f>SUM(BEFL99:BEFL84!G7)</f>
        <v>1</v>
      </c>
      <c r="H7" s="1">
        <f>SUM(BEFL99:BEFL84!H7)</f>
        <v>1</v>
      </c>
      <c r="I7" s="1">
        <f>SUM(BEFL99:BEFL84!I7)</f>
        <v>1</v>
      </c>
      <c r="J7" s="9">
        <f t="shared" si="0"/>
        <v>3</v>
      </c>
      <c r="K7" s="9">
        <f t="shared" si="1"/>
        <v>1</v>
      </c>
      <c r="L7" s="9">
        <f t="shared" si="7"/>
        <v>7</v>
      </c>
      <c r="M7" s="9">
        <f t="shared" si="7"/>
        <v>1</v>
      </c>
      <c r="N7" s="5">
        <f t="shared" si="2"/>
        <v>2.337238920020377</v>
      </c>
      <c r="O7" s="11">
        <f t="shared" si="8"/>
        <v>4.674477840040754</v>
      </c>
      <c r="P7" s="5">
        <f t="shared" si="3"/>
        <v>0.4075394803871628</v>
      </c>
      <c r="Q7" s="9">
        <f t="shared" si="4"/>
        <v>2</v>
      </c>
      <c r="R7" s="9">
        <f t="shared" si="5"/>
        <v>6</v>
      </c>
      <c r="T7" s="8" t="s">
        <v>45</v>
      </c>
      <c r="V7" s="5">
        <f>V5*100/(V5+V6)</f>
        <v>84.33018537950332</v>
      </c>
      <c r="W7" s="1" t="s">
        <v>46</v>
      </c>
      <c r="Y7" s="1" t="s">
        <v>46</v>
      </c>
      <c r="Z7" s="11">
        <f>SUM(N25:N31)</f>
        <v>153.67345899133977</v>
      </c>
      <c r="AA7" s="5">
        <f t="shared" si="6"/>
        <v>13.384223918575065</v>
      </c>
      <c r="AB7" s="11">
        <f>SUM(Q25:Q31)+SUM(R25:R31)</f>
        <v>347</v>
      </c>
      <c r="AC7" s="11">
        <f>100*SUM(R25:R31)/AB7</f>
        <v>87.89625360230548</v>
      </c>
      <c r="AH7" s="1" t="s">
        <v>46</v>
      </c>
      <c r="AI7" s="25">
        <f>MINA(BEFL93:BEFL84!Z7)</f>
        <v>1</v>
      </c>
      <c r="AJ7" s="25">
        <f>MAXA(BEFL93:BEFL84!Z7)</f>
        <v>31.61780104712042</v>
      </c>
      <c r="AK7" s="25">
        <f>MINA(BEFL93:BEFL84!AA7)</f>
        <v>2.5641025641025643</v>
      </c>
      <c r="AL7" s="25">
        <f>MAXA(BEFL93:BEFL84!AA7)</f>
        <v>31.531531531531527</v>
      </c>
      <c r="AM7" s="25">
        <f>AVERAGEA(BEFL93:BEFL84!AA7)</f>
        <v>16.62701283521769</v>
      </c>
      <c r="AN7" s="25">
        <f>MINA(BEFL93:BEFL84!AC7)</f>
        <v>53.333333333333336</v>
      </c>
      <c r="AO7" s="25">
        <f>MAXA(BEFL93:BEFL84!AC7)</f>
        <v>100</v>
      </c>
      <c r="AP7" s="25">
        <f>AVERAGEA(BEFL93:BEFL84!AC7)</f>
        <v>85.53336128336129</v>
      </c>
      <c r="AQ7" s="25">
        <f>COUNTA(BEFL93:BEFL84!AC7)</f>
        <v>10</v>
      </c>
      <c r="AR7" s="1">
        <v>1987</v>
      </c>
      <c r="AS7" s="1">
        <f>BEFL87!$Z$18</f>
        <v>63.00000000000001</v>
      </c>
      <c r="AT7" s="1">
        <f>BEFL87!J$103</f>
        <v>63</v>
      </c>
      <c r="AU7" s="1">
        <f>BEFL87!K$103</f>
        <v>37</v>
      </c>
    </row>
    <row r="8" spans="1:47" ht="12.75">
      <c r="A8" s="27">
        <v>32751</v>
      </c>
      <c r="B8" s="1">
        <f>SUM(BEFL99:BEFL84!B8)</f>
        <v>0</v>
      </c>
      <c r="C8" s="1">
        <f>SUM(BEFL99:BEFL84!C8)</f>
        <v>1</v>
      </c>
      <c r="D8" s="1">
        <f>SUM(BEFL99:BEFL84!D8)</f>
        <v>2</v>
      </c>
      <c r="E8" s="1">
        <f>SUM(BEFL99:BEFL84!E8)</f>
        <v>1</v>
      </c>
      <c r="F8" s="1">
        <f>SUM(BEFL99:BEFL84!F8)</f>
        <v>0</v>
      </c>
      <c r="G8" s="1">
        <f>SUM(BEFL99:BEFL84!G8)</f>
        <v>0</v>
      </c>
      <c r="H8" s="1">
        <f>SUM(BEFL99:BEFL84!H8)</f>
        <v>0</v>
      </c>
      <c r="I8" s="1">
        <f>SUM(BEFL99:BEFL84!I8)</f>
        <v>0</v>
      </c>
      <c r="J8" s="9">
        <f t="shared" si="0"/>
        <v>2</v>
      </c>
      <c r="K8" s="9">
        <f t="shared" si="1"/>
        <v>0</v>
      </c>
      <c r="L8" s="9">
        <f t="shared" si="7"/>
        <v>9</v>
      </c>
      <c r="M8" s="9">
        <f t="shared" si="7"/>
        <v>1</v>
      </c>
      <c r="N8" s="5">
        <f t="shared" si="2"/>
        <v>1.1686194600101885</v>
      </c>
      <c r="O8" s="11">
        <f t="shared" si="8"/>
        <v>5.8430973000509425</v>
      </c>
      <c r="P8" s="5">
        <f t="shared" si="3"/>
        <v>0.5094243504839535</v>
      </c>
      <c r="Q8" s="9">
        <f t="shared" si="4"/>
        <v>1</v>
      </c>
      <c r="R8" s="9">
        <f t="shared" si="5"/>
        <v>3</v>
      </c>
      <c r="W8" s="1" t="s">
        <v>47</v>
      </c>
      <c r="X8" s="1" t="s">
        <v>47</v>
      </c>
      <c r="Z8" s="11">
        <f>SUM(N32:N38)</f>
        <v>231.38665308201732</v>
      </c>
      <c r="AA8" s="5">
        <f t="shared" si="6"/>
        <v>20.152671755725194</v>
      </c>
      <c r="AB8" s="11">
        <f>SUM(Q32:Q38)+SUM(R32:R38)</f>
        <v>508</v>
      </c>
      <c r="AC8" s="11">
        <f>100*SUM(R32:R38)/AB8</f>
        <v>88.97637795275591</v>
      </c>
      <c r="AG8" s="1" t="s">
        <v>47</v>
      </c>
      <c r="AI8" s="25">
        <f>MINA(BEFL93:BEFL84!Z8)</f>
        <v>0.8309859154929577</v>
      </c>
      <c r="AJ8" s="25">
        <f>MAXA(BEFL93:BEFL84!Z8)</f>
        <v>96.30427892234547</v>
      </c>
      <c r="AK8" s="25">
        <f>MINA(BEFL93:BEFL84!AA8)</f>
        <v>1.4084507042253518</v>
      </c>
      <c r="AL8" s="25">
        <f>MAXA(BEFL93:BEFL84!AA8)</f>
        <v>44.99999999999999</v>
      </c>
      <c r="AM8" s="25">
        <f>AVERAGEA(BEFL93:BEFL84!AA8)</f>
        <v>13.436416719574046</v>
      </c>
      <c r="AN8" s="25">
        <f>MINA(BEFL93:BEFL84!AC8)</f>
        <v>55</v>
      </c>
      <c r="AO8" s="25">
        <f>MAXA(BEFL93:BEFL84!AC8)</f>
        <v>95.91836734693878</v>
      </c>
      <c r="AP8" s="25">
        <f>AVERAGEA(BEFL93:BEFL84!AC8)</f>
        <v>76.15486555616152</v>
      </c>
      <c r="AQ8" s="25">
        <f>COUNTA(BEFL93:BEFL84!AC8)</f>
        <v>10</v>
      </c>
      <c r="AR8" s="1">
        <v>1988</v>
      </c>
      <c r="AS8" s="1">
        <f>BEFL88!$Z$18</f>
        <v>198.00000000000003</v>
      </c>
      <c r="AT8" s="1">
        <f>BEFL88!J$103</f>
        <v>198</v>
      </c>
      <c r="AU8" s="1">
        <f>BEFL88!K$103</f>
        <v>184</v>
      </c>
    </row>
    <row r="9" spans="1:47" ht="12.75">
      <c r="A9" s="27">
        <v>32752</v>
      </c>
      <c r="B9" s="1">
        <f>SUM(BEFL99:BEFL84!B9)</f>
        <v>0</v>
      </c>
      <c r="C9" s="1">
        <f>SUM(BEFL99:BEFL84!C9)</f>
        <v>1</v>
      </c>
      <c r="D9" s="1">
        <f>SUM(BEFL99:BEFL84!D9)</f>
        <v>0</v>
      </c>
      <c r="E9" s="1">
        <f>SUM(BEFL99:BEFL84!E9)</f>
        <v>0</v>
      </c>
      <c r="F9" s="1">
        <f>SUM(BEFL99:BEFL84!F9)</f>
        <v>0</v>
      </c>
      <c r="G9" s="1">
        <f>SUM(BEFL99:BEFL84!G9)</f>
        <v>0</v>
      </c>
      <c r="H9" s="1">
        <f>SUM(BEFL99:BEFL84!H9)</f>
        <v>0</v>
      </c>
      <c r="I9" s="1">
        <f>SUM(BEFL99:BEFL84!I9)</f>
        <v>0</v>
      </c>
      <c r="J9" s="9">
        <f t="shared" si="0"/>
        <v>-1</v>
      </c>
      <c r="K9" s="9">
        <f t="shared" si="1"/>
        <v>0</v>
      </c>
      <c r="L9" s="9">
        <f t="shared" si="7"/>
        <v>8</v>
      </c>
      <c r="M9" s="9">
        <f t="shared" si="7"/>
        <v>1</v>
      </c>
      <c r="N9" s="5">
        <f t="shared" si="2"/>
        <v>-0.5843097300050942</v>
      </c>
      <c r="O9" s="11">
        <f t="shared" si="8"/>
        <v>5.258787570045849</v>
      </c>
      <c r="P9" s="5">
        <f t="shared" si="3"/>
        <v>0.45848191543555816</v>
      </c>
      <c r="Q9" s="9">
        <f t="shared" si="4"/>
        <v>1</v>
      </c>
      <c r="R9" s="9">
        <f t="shared" si="5"/>
        <v>0</v>
      </c>
      <c r="T9" s="8" t="s">
        <v>48</v>
      </c>
      <c r="V9" s="5"/>
      <c r="W9" s="1" t="s">
        <v>49</v>
      </c>
      <c r="Y9" s="1" t="s">
        <v>49</v>
      </c>
      <c r="Z9" s="11">
        <f>SUM(N39:N45)</f>
        <v>263.5236882322975</v>
      </c>
      <c r="AA9" s="5">
        <f t="shared" si="6"/>
        <v>22.95165394402036</v>
      </c>
      <c r="AB9" s="11">
        <f>SUM(Q39:Q45)+SUM(R39:R45)</f>
        <v>529</v>
      </c>
      <c r="AC9" s="11">
        <f>100*SUM(R39:R45)/AB9</f>
        <v>92.62759924385634</v>
      </c>
      <c r="AH9" s="1" t="s">
        <v>49</v>
      </c>
      <c r="AI9" s="25">
        <f>MINA(BEFL93:BEFL84!Z9)</f>
        <v>-1.6619718309859155</v>
      </c>
      <c r="AJ9" s="25">
        <f>MAXA(BEFL93:BEFL84!Z9)</f>
        <v>83.06814580031696</v>
      </c>
      <c r="AK9" s="25">
        <f>MINA(BEFL93:BEFL84!AA9)</f>
        <v>-2.8169014084507036</v>
      </c>
      <c r="AL9" s="25">
        <f>MAXA(BEFL93:BEFL84!AA9)</f>
        <v>32.25806451612903</v>
      </c>
      <c r="AM9" s="25">
        <f>AVERAGEA(BEFL93:BEFL84!AA9)</f>
        <v>18.593598037450455</v>
      </c>
      <c r="AN9" s="25">
        <f>MINA(BEFL93:BEFL84!AC9)</f>
        <v>25</v>
      </c>
      <c r="AO9" s="25">
        <f>MAXA(BEFL93:BEFL84!AC9)</f>
        <v>100</v>
      </c>
      <c r="AP9" s="25">
        <f>AVERAGEA(BEFL93:BEFL84!AC9)</f>
        <v>82.80039954828585</v>
      </c>
      <c r="AQ9" s="25">
        <f>COUNTA(BEFL93:BEFL84!AC9)</f>
        <v>10</v>
      </c>
      <c r="AR9" s="1">
        <v>1989</v>
      </c>
      <c r="AS9" s="1">
        <f>BEFL89!$Z$18</f>
        <v>70</v>
      </c>
      <c r="AT9" s="1">
        <f>BEFL89!J$103</f>
        <v>70</v>
      </c>
      <c r="AU9" s="1">
        <f>BEFL89!K$103</f>
        <v>41</v>
      </c>
    </row>
    <row r="10" spans="1:47" ht="12.75">
      <c r="A10" s="27">
        <v>32753</v>
      </c>
      <c r="B10" s="1">
        <f>SUM(BEFL99:BEFL84!B10)</f>
        <v>1</v>
      </c>
      <c r="C10" s="1">
        <f>SUM(BEFL99:BEFL84!C10)</f>
        <v>1</v>
      </c>
      <c r="D10" s="1">
        <f>SUM(BEFL99:BEFL84!D10)</f>
        <v>0</v>
      </c>
      <c r="E10" s="1">
        <f>SUM(BEFL99:BEFL84!E10)</f>
        <v>4</v>
      </c>
      <c r="F10" s="1">
        <f>SUM(BEFL99:BEFL84!F10)</f>
        <v>0</v>
      </c>
      <c r="G10" s="1">
        <f>SUM(BEFL99:BEFL84!G10)</f>
        <v>0</v>
      </c>
      <c r="H10" s="1">
        <f>SUM(BEFL99:BEFL84!H10)</f>
        <v>1</v>
      </c>
      <c r="I10" s="1">
        <f>SUM(BEFL99:BEFL84!I10)</f>
        <v>0</v>
      </c>
      <c r="J10" s="9">
        <f t="shared" si="0"/>
        <v>2</v>
      </c>
      <c r="K10" s="9">
        <f t="shared" si="1"/>
        <v>1</v>
      </c>
      <c r="L10" s="9">
        <f t="shared" si="7"/>
        <v>10</v>
      </c>
      <c r="M10" s="9">
        <f t="shared" si="7"/>
        <v>2</v>
      </c>
      <c r="N10" s="5">
        <f t="shared" si="2"/>
        <v>1.7529291900152826</v>
      </c>
      <c r="O10" s="11">
        <f t="shared" si="8"/>
        <v>7.011716760061131</v>
      </c>
      <c r="P10" s="5">
        <f t="shared" si="3"/>
        <v>0.6113092205807442</v>
      </c>
      <c r="Q10" s="9">
        <f t="shared" si="4"/>
        <v>2</v>
      </c>
      <c r="R10" s="9">
        <f t="shared" si="5"/>
        <v>5</v>
      </c>
      <c r="U10" s="8" t="s">
        <v>4</v>
      </c>
      <c r="V10" s="5">
        <f>100*(+E103/(E103+D103))</f>
        <v>64.18539325842697</v>
      </c>
      <c r="W10" s="8" t="s">
        <v>50</v>
      </c>
      <c r="X10" s="8" t="s">
        <v>50</v>
      </c>
      <c r="Z10" s="11">
        <f>SUM(N46:N52)</f>
        <v>197.49668874172184</v>
      </c>
      <c r="AA10" s="5">
        <f t="shared" si="6"/>
        <v>17.201017811704837</v>
      </c>
      <c r="AB10" s="11">
        <f>SUM(Q46:Q52)+SUM(R46:R52)</f>
        <v>438</v>
      </c>
      <c r="AC10" s="11">
        <f>100*SUM(R46:R52)/AB10</f>
        <v>88.58447488584476</v>
      </c>
      <c r="AG10" s="8" t="s">
        <v>50</v>
      </c>
      <c r="AI10" s="25">
        <f>MINA(BEFL93:BEFL84!Z10)</f>
        <v>1.8900000000000001</v>
      </c>
      <c r="AJ10" s="25">
        <f>MAXA(BEFL93:BEFL84!Z10)</f>
        <v>43.359746434231376</v>
      </c>
      <c r="AK10" s="25">
        <f>MINA(BEFL93:BEFL84!AA10)</f>
        <v>2.9999999999999996</v>
      </c>
      <c r="AL10" s="25">
        <f>MAXA(BEFL93:BEFL84!AA10)</f>
        <v>35.714285714285715</v>
      </c>
      <c r="AM10" s="25">
        <f>AVERAGEA(BEFL93:BEFL84!AA10)</f>
        <v>16.7064504373786</v>
      </c>
      <c r="AN10" s="25">
        <f>MINA(BEFL93:BEFL84!AC10)</f>
        <v>56.25</v>
      </c>
      <c r="AO10" s="25">
        <f>MAXA(BEFL93:BEFL84!AC10)</f>
        <v>100</v>
      </c>
      <c r="AP10" s="25">
        <f>AVERAGEA(BEFL93:BEFL84!AC10)</f>
        <v>85.00163668223824</v>
      </c>
      <c r="AQ10" s="25">
        <f>COUNTA(BEFL93:BEFL84!AC10)</f>
        <v>10</v>
      </c>
      <c r="AR10" s="1">
        <v>1990</v>
      </c>
      <c r="AS10" s="1">
        <f>BEFL90!$Z$18</f>
        <v>39</v>
      </c>
      <c r="AT10" s="1">
        <f>BEFL90!J$103</f>
        <v>39</v>
      </c>
      <c r="AU10" s="1">
        <f>BEFL90!K$103</f>
        <v>0</v>
      </c>
    </row>
    <row r="11" spans="1:47" ht="12.75">
      <c r="A11" s="27">
        <v>32754</v>
      </c>
      <c r="B11" s="1">
        <f>SUM(BEFL99:BEFL84!B11)</f>
        <v>0</v>
      </c>
      <c r="C11" s="1">
        <f>SUM(BEFL99:BEFL84!C11)</f>
        <v>1</v>
      </c>
      <c r="D11" s="1">
        <f>SUM(BEFL99:BEFL84!D11)</f>
        <v>2</v>
      </c>
      <c r="E11" s="1">
        <f>SUM(BEFL99:BEFL84!E11)</f>
        <v>0</v>
      </c>
      <c r="F11" s="1">
        <f>SUM(BEFL99:BEFL84!F11)</f>
        <v>0</v>
      </c>
      <c r="G11" s="1">
        <f>SUM(BEFL99:BEFL84!G11)</f>
        <v>1</v>
      </c>
      <c r="H11" s="1">
        <f>SUM(BEFL99:BEFL84!H11)</f>
        <v>0</v>
      </c>
      <c r="I11" s="1">
        <f>SUM(BEFL99:BEFL84!I11)</f>
        <v>0</v>
      </c>
      <c r="J11" s="9">
        <f t="shared" si="0"/>
        <v>1</v>
      </c>
      <c r="K11" s="9">
        <f t="shared" si="1"/>
        <v>-1</v>
      </c>
      <c r="L11" s="9">
        <f t="shared" si="7"/>
        <v>11</v>
      </c>
      <c r="M11" s="9">
        <f t="shared" si="7"/>
        <v>1</v>
      </c>
      <c r="N11" s="5">
        <f t="shared" si="2"/>
        <v>0</v>
      </c>
      <c r="O11" s="11">
        <f t="shared" si="8"/>
        <v>7.011716760061131</v>
      </c>
      <c r="P11" s="5">
        <f t="shared" si="3"/>
        <v>0.6113092205807442</v>
      </c>
      <c r="Q11" s="9">
        <f t="shared" si="4"/>
        <v>2</v>
      </c>
      <c r="R11" s="9">
        <f t="shared" si="5"/>
        <v>2</v>
      </c>
      <c r="S11" s="8" t="s">
        <v>51</v>
      </c>
      <c r="U11" s="8" t="s">
        <v>5</v>
      </c>
      <c r="V11" s="5">
        <f>100*(+I103/(I103+H103))</f>
        <v>64.33637284701115</v>
      </c>
      <c r="W11" s="8" t="s">
        <v>52</v>
      </c>
      <c r="Y11" s="8" t="s">
        <v>52</v>
      </c>
      <c r="Z11" s="11">
        <f>SUM(N53:N59)</f>
        <v>92.90524707080998</v>
      </c>
      <c r="AA11" s="5">
        <f t="shared" si="6"/>
        <v>8.091603053435117</v>
      </c>
      <c r="AB11" s="11">
        <f>SUM(Q53:Q59)+SUM(R53:R59)</f>
        <v>227</v>
      </c>
      <c r="AC11" s="11">
        <f>100*SUM(R53:R59)/AB11</f>
        <v>85.02202643171806</v>
      </c>
      <c r="AH11" s="8" t="s">
        <v>52</v>
      </c>
      <c r="AI11" s="25">
        <f>MINA(BEFL93:BEFL84!Z11)</f>
        <v>0</v>
      </c>
      <c r="AJ11" s="25">
        <f>MAXA(BEFL93:BEFL84!Z11)</f>
        <v>16.489932885906043</v>
      </c>
      <c r="AK11" s="25">
        <f>MINA(BEFL93:BEFL84!AA11)</f>
        <v>0</v>
      </c>
      <c r="AL11" s="25">
        <f>MAXA(BEFL93:BEFL84!AA11)</f>
        <v>26.174496644295306</v>
      </c>
      <c r="AM11" s="25">
        <f>AVERAGEA(BEFL93:BEFL84!AA11)</f>
        <v>10.907239563244653</v>
      </c>
      <c r="AN11" s="25">
        <f>MINA(BEFL93:BEFL84!AC11)</f>
        <v>50</v>
      </c>
      <c r="AO11" s="25">
        <f>MAXA(BEFL93:BEFL84!AC11)</f>
        <v>91.48936170212765</v>
      </c>
      <c r="AP11" s="25">
        <f>AVERAGEA(BEFL93:BEFL84!AC11)</f>
        <v>77.73714159757427</v>
      </c>
      <c r="AQ11" s="25">
        <f>COUNTA(BEFL93:BEFL84!AC11)</f>
        <v>10</v>
      </c>
      <c r="AR11" s="1">
        <v>1991</v>
      </c>
      <c r="AS11" s="1">
        <f>BEFL91!$Z$18</f>
        <v>84</v>
      </c>
      <c r="AT11" s="1">
        <f>BEFL91!J$103</f>
        <v>84</v>
      </c>
      <c r="AU11" s="1">
        <f>BEFL91!K$103</f>
        <v>0</v>
      </c>
    </row>
    <row r="12" spans="1:47" ht="12.75">
      <c r="A12" s="27">
        <v>32755</v>
      </c>
      <c r="B12" s="1">
        <f>SUM(BEFL99:BEFL84!B12)</f>
        <v>0</v>
      </c>
      <c r="C12" s="1">
        <f>SUM(BEFL99:BEFL84!C12)</f>
        <v>1</v>
      </c>
      <c r="D12" s="1">
        <f>SUM(BEFL99:BEFL84!D12)</f>
        <v>2</v>
      </c>
      <c r="E12" s="1">
        <f>SUM(BEFL99:BEFL84!E12)</f>
        <v>2</v>
      </c>
      <c r="F12" s="1">
        <f>SUM(BEFL99:BEFL84!F12)</f>
        <v>0</v>
      </c>
      <c r="G12" s="1">
        <f>SUM(BEFL99:BEFL84!G12)</f>
        <v>1</v>
      </c>
      <c r="H12" s="1">
        <f>SUM(BEFL99:BEFL84!H12)</f>
        <v>0</v>
      </c>
      <c r="I12" s="1">
        <f>SUM(BEFL99:BEFL84!I12)</f>
        <v>0</v>
      </c>
      <c r="J12" s="9">
        <f t="shared" si="0"/>
        <v>3</v>
      </c>
      <c r="K12" s="9">
        <f t="shared" si="1"/>
        <v>-1</v>
      </c>
      <c r="L12" s="9">
        <f t="shared" si="7"/>
        <v>14</v>
      </c>
      <c r="M12" s="9">
        <f t="shared" si="7"/>
        <v>0</v>
      </c>
      <c r="N12" s="5">
        <f t="shared" si="2"/>
        <v>1.1686194600101885</v>
      </c>
      <c r="O12" s="11">
        <f t="shared" si="8"/>
        <v>8.18033622007132</v>
      </c>
      <c r="P12" s="5">
        <f t="shared" si="3"/>
        <v>0.7131940906775349</v>
      </c>
      <c r="Q12" s="9">
        <f t="shared" si="4"/>
        <v>2</v>
      </c>
      <c r="R12" s="9">
        <f t="shared" si="5"/>
        <v>4</v>
      </c>
      <c r="U12" s="8" t="s">
        <v>53</v>
      </c>
      <c r="V12" s="5">
        <f>100*((E103+I103)/(E103+D103+I103+H103))</f>
        <v>64.24720033181252</v>
      </c>
      <c r="W12" s="8" t="s">
        <v>54</v>
      </c>
      <c r="X12" s="8" t="s">
        <v>54</v>
      </c>
      <c r="Z12" s="11">
        <f>SUM(N60:N66)</f>
        <v>64.27407030056037</v>
      </c>
      <c r="AA12" s="5">
        <f t="shared" si="6"/>
        <v>5.597964376590332</v>
      </c>
      <c r="AB12" s="11">
        <f>SUM(Q60:Q66)+SUM(R60:R66)</f>
        <v>176</v>
      </c>
      <c r="AC12" s="11">
        <f>100*SUM(R60:R66)/AB12</f>
        <v>81.25</v>
      </c>
      <c r="AG12" s="8" t="s">
        <v>54</v>
      </c>
      <c r="AI12" s="25">
        <f>MINA(BEFL93:BEFL84!Z12)</f>
        <v>-0.6306306306306306</v>
      </c>
      <c r="AJ12" s="25">
        <f>MAXA(BEFL93:BEFL84!Z12)</f>
        <v>11.92146596858639</v>
      </c>
      <c r="AK12" s="25">
        <f>MINA(BEFL93:BEFL84!AA12)</f>
        <v>-0.9009009009009009</v>
      </c>
      <c r="AL12" s="25">
        <f>MAXA(BEFL93:BEFL84!AA12)</f>
        <v>19.71830985915492</v>
      </c>
      <c r="AM12" s="25">
        <f>AVERAGEA(BEFL93:BEFL84!AA12)</f>
        <v>7.094119309787385</v>
      </c>
      <c r="AN12" s="25">
        <f>MINA(BEFL93:BEFL84!AC12)</f>
        <v>42.857142857142854</v>
      </c>
      <c r="AO12" s="25">
        <f>MAXA(BEFL93:BEFL84!AC12)</f>
        <v>100</v>
      </c>
      <c r="AP12" s="25">
        <f>AVERAGEA(BEFL93:BEFL84!AC12)</f>
        <v>78.29346622369879</v>
      </c>
      <c r="AQ12" s="25">
        <f>COUNTA(BEFL93:BEFL84!AC12)</f>
        <v>10</v>
      </c>
      <c r="AR12" s="1">
        <v>1992</v>
      </c>
      <c r="AS12" s="1">
        <f>BEFL92!$Z$18</f>
        <v>59.000000000000014</v>
      </c>
      <c r="AT12" s="1">
        <f>BEFL92!J$103</f>
        <v>59</v>
      </c>
      <c r="AU12" s="1">
        <f>BEFL92!K$103</f>
        <v>12</v>
      </c>
    </row>
    <row r="13" spans="1:47" ht="12.75">
      <c r="A13" s="27">
        <v>32756</v>
      </c>
      <c r="B13" s="1">
        <f>SUM(BEFL99:BEFL84!B13)</f>
        <v>0</v>
      </c>
      <c r="C13" s="1">
        <f>SUM(BEFL99:BEFL84!C13)</f>
        <v>0</v>
      </c>
      <c r="D13" s="1">
        <f>SUM(BEFL99:BEFL84!D13)</f>
        <v>1</v>
      </c>
      <c r="E13" s="1">
        <f>SUM(BEFL99:BEFL84!E13)</f>
        <v>2</v>
      </c>
      <c r="F13" s="1">
        <f>SUM(BEFL99:BEFL84!F13)</f>
        <v>0</v>
      </c>
      <c r="G13" s="1">
        <f>SUM(BEFL99:BEFL84!G13)</f>
        <v>1</v>
      </c>
      <c r="H13" s="1">
        <f>SUM(BEFL99:BEFL84!H13)</f>
        <v>0</v>
      </c>
      <c r="I13" s="1">
        <f>SUM(BEFL99:BEFL84!I13)</f>
        <v>0</v>
      </c>
      <c r="J13" s="9">
        <f t="shared" si="0"/>
        <v>3</v>
      </c>
      <c r="K13" s="9">
        <f t="shared" si="1"/>
        <v>-1</v>
      </c>
      <c r="L13" s="9">
        <f t="shared" si="7"/>
        <v>17</v>
      </c>
      <c r="M13" s="9">
        <f t="shared" si="7"/>
        <v>-1</v>
      </c>
      <c r="N13" s="5">
        <f t="shared" si="2"/>
        <v>1.1686194600101885</v>
      </c>
      <c r="O13" s="11">
        <f t="shared" si="8"/>
        <v>9.348955680081508</v>
      </c>
      <c r="P13" s="5">
        <f t="shared" si="3"/>
        <v>0.8150789607743256</v>
      </c>
      <c r="Q13" s="9">
        <f t="shared" si="4"/>
        <v>1</v>
      </c>
      <c r="R13" s="9">
        <f t="shared" si="5"/>
        <v>3</v>
      </c>
      <c r="W13" s="8" t="s">
        <v>55</v>
      </c>
      <c r="Y13" s="8" t="s">
        <v>55</v>
      </c>
      <c r="Z13" s="11">
        <f>SUM(N67:N73)</f>
        <v>45.57615894039735</v>
      </c>
      <c r="AA13" s="5">
        <f t="shared" si="6"/>
        <v>3.9694656488549622</v>
      </c>
      <c r="AB13" s="11">
        <f>SUM(Q67:Q73)+SUM(R67:R73)</f>
        <v>138</v>
      </c>
      <c r="AC13" s="11">
        <f>100*SUM(R67:R73)/AB13</f>
        <v>78.26086956521739</v>
      </c>
      <c r="AH13" s="8" t="s">
        <v>55</v>
      </c>
      <c r="AI13" s="25">
        <f>MINA(BEFL93:BEFL84!Z13)</f>
        <v>-2</v>
      </c>
      <c r="AJ13" s="25">
        <f>MAXA(BEFL93:BEFL84!Z13)</f>
        <v>13.295774647887324</v>
      </c>
      <c r="AK13" s="25">
        <f>MINA(BEFL93:BEFL84!AA13)</f>
        <v>-3.225806451612903</v>
      </c>
      <c r="AL13" s="25">
        <f>MAXA(BEFL93:BEFL84!AA13)</f>
        <v>25.000000000000007</v>
      </c>
      <c r="AM13" s="25">
        <f>AVERAGEA(BEFL93:BEFL84!AA13)</f>
        <v>6.3180082042607415</v>
      </c>
      <c r="AN13" s="25">
        <f>MINA(BEFL93:BEFL84!AC13)</f>
        <v>40</v>
      </c>
      <c r="AO13" s="25">
        <f>MAXA(BEFL93:BEFL84!AC13)</f>
        <v>100</v>
      </c>
      <c r="AP13" s="25">
        <f>AVERAGEA(BEFL93:BEFL84!AC13)</f>
        <v>73.50438776909365</v>
      </c>
      <c r="AQ13" s="25">
        <f>COUNTA(BEFL93:BEFL84!AC13)</f>
        <v>10</v>
      </c>
      <c r="AR13" s="1">
        <v>1993</v>
      </c>
      <c r="AS13" s="1">
        <f>BEFL93!$Z$18</f>
        <v>23.999999999999993</v>
      </c>
      <c r="AT13" s="1">
        <f>BEFL93!J$103</f>
        <v>24</v>
      </c>
      <c r="AU13" s="1">
        <f>BEFL93!K$103</f>
        <v>20</v>
      </c>
    </row>
    <row r="14" spans="1:47" ht="12.75">
      <c r="A14" s="27">
        <v>32757</v>
      </c>
      <c r="B14" s="1">
        <f>SUM(BEFL99:BEFL84!B14)</f>
        <v>0</v>
      </c>
      <c r="C14" s="1">
        <f>SUM(BEFL99:BEFL84!C14)</f>
        <v>4</v>
      </c>
      <c r="D14" s="1">
        <f>SUM(BEFL99:BEFL84!D14)</f>
        <v>0</v>
      </c>
      <c r="E14" s="1">
        <f>SUM(BEFL99:BEFL84!E14)</f>
        <v>3</v>
      </c>
      <c r="F14" s="1">
        <f>SUM(BEFL99:BEFL84!F14)</f>
        <v>0</v>
      </c>
      <c r="G14" s="1">
        <f>SUM(BEFL99:BEFL84!G14)</f>
        <v>0</v>
      </c>
      <c r="H14" s="1">
        <f>SUM(BEFL99:BEFL84!H14)</f>
        <v>2</v>
      </c>
      <c r="I14" s="1">
        <f>SUM(BEFL99:BEFL84!I14)</f>
        <v>1</v>
      </c>
      <c r="J14" s="9">
        <f t="shared" si="0"/>
        <v>-1</v>
      </c>
      <c r="K14" s="9">
        <f t="shared" si="1"/>
        <v>3</v>
      </c>
      <c r="L14" s="9">
        <f t="shared" si="7"/>
        <v>16</v>
      </c>
      <c r="M14" s="9">
        <f t="shared" si="7"/>
        <v>2</v>
      </c>
      <c r="N14" s="5">
        <f t="shared" si="2"/>
        <v>1.1686194600101885</v>
      </c>
      <c r="O14" s="11">
        <f t="shared" si="8"/>
        <v>10.517575140091695</v>
      </c>
      <c r="P14" s="5">
        <f t="shared" si="3"/>
        <v>0.9169638308711163</v>
      </c>
      <c r="Q14" s="9">
        <f t="shared" si="4"/>
        <v>4</v>
      </c>
      <c r="R14" s="9">
        <f t="shared" si="5"/>
        <v>6</v>
      </c>
      <c r="T14" s="8"/>
      <c r="W14" s="8" t="s">
        <v>56</v>
      </c>
      <c r="X14" s="8" t="s">
        <v>56</v>
      </c>
      <c r="Z14" s="11">
        <f>SUM(N74:N80)</f>
        <v>25.70962812022415</v>
      </c>
      <c r="AA14" s="5">
        <f t="shared" si="6"/>
        <v>2.239185750636133</v>
      </c>
      <c r="AB14" s="11">
        <f>SUM(Q74:Q80)+SUM(R74:R80)</f>
        <v>156</v>
      </c>
      <c r="AC14" s="11">
        <f>100*SUM(R74:R80)/AB14</f>
        <v>64.1025641025641</v>
      </c>
      <c r="AG14" s="8" t="s">
        <v>56</v>
      </c>
      <c r="AI14" s="25">
        <f>MINA(BEFL93:BEFL84!Z14)</f>
        <v>-1.6619718309859155</v>
      </c>
      <c r="AJ14" s="25">
        <f>MAXA(BEFL93:BEFL84!Z14)</f>
        <v>18.141361256544503</v>
      </c>
      <c r="AK14" s="25">
        <f>MINA(BEFL93:BEFL84!AA14)</f>
        <v>-2.8169014084507036</v>
      </c>
      <c r="AL14" s="25">
        <f>MAXA(BEFL93:BEFL84!AA14)</f>
        <v>9.162303664921465</v>
      </c>
      <c r="AM14" s="25">
        <f>AVERAGEA(BEFL93:BEFL84!AA14)</f>
        <v>0.8345453727171781</v>
      </c>
      <c r="AN14" s="25">
        <f>MINA(BEFL93:BEFL84!AC14)</f>
        <v>0</v>
      </c>
      <c r="AO14" s="25">
        <f>MAXA(BEFL93:BEFL84!AC14)</f>
        <v>75.3623188405797</v>
      </c>
      <c r="AP14" s="25">
        <f>AVERAGEA(BEFL93:BEFL84!AC14)</f>
        <v>50.584819769602376</v>
      </c>
      <c r="AQ14" s="25">
        <f>COUNTA(BEFL93:BEFL84!AC14)</f>
        <v>8</v>
      </c>
      <c r="AR14" s="1">
        <v>1994</v>
      </c>
      <c r="AS14" s="1">
        <f>BEFL94!$Z$18</f>
        <v>56.00000000000001</v>
      </c>
      <c r="AT14" s="1">
        <f>BEFL94!J$103</f>
        <v>56</v>
      </c>
      <c r="AU14" s="1">
        <f>BEFL94!K$103</f>
        <v>40</v>
      </c>
    </row>
    <row r="15" spans="1:47" ht="12.75">
      <c r="A15" s="27">
        <v>32758</v>
      </c>
      <c r="B15" s="1">
        <f>SUM(BEFL99:BEFL84!B15)</f>
        <v>0</v>
      </c>
      <c r="C15" s="1">
        <f>SUM(BEFL99:BEFL84!C15)</f>
        <v>1</v>
      </c>
      <c r="D15" s="1">
        <f>SUM(BEFL99:BEFL84!D15)</f>
        <v>0</v>
      </c>
      <c r="E15" s="1">
        <f>SUM(BEFL99:BEFL84!E15)</f>
        <v>3</v>
      </c>
      <c r="F15" s="1">
        <f>SUM(BEFL99:BEFL84!F15)</f>
        <v>0</v>
      </c>
      <c r="G15" s="1">
        <f>SUM(BEFL99:BEFL84!G15)</f>
        <v>0</v>
      </c>
      <c r="H15" s="1">
        <f>SUM(BEFL99:BEFL84!H15)</f>
        <v>0</v>
      </c>
      <c r="I15" s="1">
        <f>SUM(BEFL99:BEFL84!I15)</f>
        <v>1</v>
      </c>
      <c r="J15" s="9">
        <f t="shared" si="0"/>
        <v>2</v>
      </c>
      <c r="K15" s="9">
        <f t="shared" si="1"/>
        <v>1</v>
      </c>
      <c r="L15" s="9">
        <f t="shared" si="7"/>
        <v>18</v>
      </c>
      <c r="M15" s="9">
        <f t="shared" si="7"/>
        <v>3</v>
      </c>
      <c r="N15" s="5">
        <f t="shared" si="2"/>
        <v>1.7529291900152826</v>
      </c>
      <c r="O15" s="11">
        <f t="shared" si="8"/>
        <v>12.270504330106977</v>
      </c>
      <c r="P15" s="5">
        <f t="shared" si="3"/>
        <v>1.0697911360163024</v>
      </c>
      <c r="Q15" s="9">
        <f t="shared" si="4"/>
        <v>1</v>
      </c>
      <c r="R15" s="9">
        <f t="shared" si="5"/>
        <v>4</v>
      </c>
      <c r="T15" s="8"/>
      <c r="W15" s="8" t="s">
        <v>57</v>
      </c>
      <c r="Y15" s="8" t="s">
        <v>57</v>
      </c>
      <c r="Z15" s="11">
        <f>SUM(N81:N87)</f>
        <v>7.011716760061131</v>
      </c>
      <c r="AA15" s="5">
        <f t="shared" si="6"/>
        <v>0.6106870229007635</v>
      </c>
      <c r="AB15" s="11">
        <f>SUM(Q81:Q87)+SUM(R81:R87)</f>
        <v>52</v>
      </c>
      <c r="AC15" s="11">
        <f>100*SUM(R81:R87)/AB15</f>
        <v>61.53846153846154</v>
      </c>
      <c r="AH15" s="8" t="s">
        <v>57</v>
      </c>
      <c r="AI15" s="25">
        <f>MINA(BEFL93:BEFL84!Z15)</f>
        <v>-1.8918918918918919</v>
      </c>
      <c r="AJ15" s="25">
        <f>MAXA(BEFL93:BEFL84!Z15)</f>
        <v>3.6513470681458005</v>
      </c>
      <c r="AK15" s="25">
        <f>MINA(BEFL93:BEFL84!AA15)</f>
        <v>-2.816901408450703</v>
      </c>
      <c r="AL15" s="25">
        <f>MAXA(BEFL93:BEFL84!AA15)</f>
        <v>7.6923076923076925</v>
      </c>
      <c r="AM15" s="25">
        <f>AVERAGEA(BEFL93:BEFL84!AA15)</f>
        <v>0.8244214978650604</v>
      </c>
      <c r="AN15" s="25">
        <f>MINA(BEFL93:BEFL84!AC15)</f>
        <v>0</v>
      </c>
      <c r="AO15" s="25">
        <f>MAXA(BEFL93:BEFL84!AC15)</f>
        <v>100</v>
      </c>
      <c r="AP15" s="25">
        <f>AVERAGEA(BEFL93:BEFL84!AC15)</f>
        <v>58</v>
      </c>
      <c r="AQ15" s="25">
        <f>COUNTA(BEFL93:BEFL84!AC15)</f>
        <v>10</v>
      </c>
      <c r="AR15" s="1">
        <v>1995</v>
      </c>
      <c r="AS15" s="1">
        <f>BEFL95!$Z$18</f>
        <v>85</v>
      </c>
      <c r="AT15" s="1">
        <f>BEFL95!J$103</f>
        <v>85</v>
      </c>
      <c r="AU15" s="1">
        <f>BEFL95!K$103</f>
        <v>39</v>
      </c>
    </row>
    <row r="16" spans="1:45" ht="12.75">
      <c r="A16" s="27">
        <v>32759</v>
      </c>
      <c r="B16" s="1">
        <f>SUM(BEFL99:BEFL84!B16)</f>
        <v>1</v>
      </c>
      <c r="C16" s="1">
        <f>SUM(BEFL99:BEFL84!C16)</f>
        <v>4</v>
      </c>
      <c r="D16" s="1">
        <f>SUM(BEFL99:BEFL84!D16)</f>
        <v>1</v>
      </c>
      <c r="E16" s="1">
        <f>SUM(BEFL99:BEFL84!E16)</f>
        <v>2</v>
      </c>
      <c r="F16" s="1">
        <f>SUM(BEFL99:BEFL84!F16)</f>
        <v>1</v>
      </c>
      <c r="G16" s="1">
        <f>SUM(BEFL99:BEFL84!G16)</f>
        <v>1</v>
      </c>
      <c r="H16" s="1">
        <f>SUM(BEFL99:BEFL84!H16)</f>
        <v>0</v>
      </c>
      <c r="I16" s="1">
        <f>SUM(BEFL99:BEFL84!I16)</f>
        <v>0</v>
      </c>
      <c r="J16" s="9">
        <f t="shared" si="0"/>
        <v>-2</v>
      </c>
      <c r="K16" s="9">
        <f t="shared" si="1"/>
        <v>-2</v>
      </c>
      <c r="L16" s="9">
        <f t="shared" si="7"/>
        <v>16</v>
      </c>
      <c r="M16" s="9">
        <f t="shared" si="7"/>
        <v>1</v>
      </c>
      <c r="N16" s="5">
        <f t="shared" si="2"/>
        <v>-2.337238920020377</v>
      </c>
      <c r="O16" s="11">
        <f t="shared" si="8"/>
        <v>9.9332654100866</v>
      </c>
      <c r="P16" s="5">
        <f t="shared" si="3"/>
        <v>0.8660213958227209</v>
      </c>
      <c r="Q16" s="9">
        <f t="shared" si="4"/>
        <v>7</v>
      </c>
      <c r="R16" s="9">
        <f t="shared" si="5"/>
        <v>3</v>
      </c>
      <c r="W16" s="8" t="s">
        <v>58</v>
      </c>
      <c r="X16" s="8" t="s">
        <v>58</v>
      </c>
      <c r="Z16" s="11"/>
      <c r="AA16" s="5">
        <f t="shared" si="6"/>
        <v>0</v>
      </c>
      <c r="AB16" s="11">
        <f>SUM(Q88:Q94)+SUM(R88:R94)</f>
        <v>34</v>
      </c>
      <c r="AC16" s="11">
        <f>100*SUM(R88:R94)/AB16</f>
        <v>47.05882352941177</v>
      </c>
      <c r="AG16" s="8" t="s">
        <v>58</v>
      </c>
      <c r="AI16" s="25">
        <f>MINA(BEFL93:BEFL84!Z16)</f>
        <v>-2.073298429319372</v>
      </c>
      <c r="AJ16" s="25">
        <f>MAXA(BEFL93:BEFL84!Z16)</f>
        <v>3.194928684627575</v>
      </c>
      <c r="AK16" s="25">
        <f>MINA(BEFL93:BEFL84!AA16)</f>
        <v>-2.5641025641025643</v>
      </c>
      <c r="AL16" s="25">
        <f>MAXA(BEFL93:BEFL84!AA16)</f>
        <v>1.1093502377179076</v>
      </c>
      <c r="AM16" s="25">
        <f>AVERAGEA(BEFL93:BEFL84!AA16)</f>
        <v>-0.77959539479919</v>
      </c>
      <c r="AN16" s="25">
        <f>MINA(BEFL93:BEFL84!AC16)</f>
        <v>0</v>
      </c>
      <c r="AO16" s="25">
        <f>MAXA(BEFL93:BEFL84!AC16)</f>
        <v>76.92307692307692</v>
      </c>
      <c r="AP16" s="25">
        <f>AVERAGEA(BEFL93:BEFL84!AC16)</f>
        <v>28.365384615384613</v>
      </c>
      <c r="AQ16" s="25">
        <f>COUNTA(BEFL93:BEFL84!AC16)</f>
        <v>8</v>
      </c>
      <c r="AR16" s="1">
        <v>1996</v>
      </c>
      <c r="AS16" s="1">
        <v>39</v>
      </c>
    </row>
    <row r="17" spans="1:44" ht="15">
      <c r="A17" s="27">
        <v>32760</v>
      </c>
      <c r="B17" s="1">
        <f>SUM(BEFL99:BEFL84!B17)</f>
        <v>1</v>
      </c>
      <c r="C17" s="1">
        <f>SUM(BEFL99:BEFL84!C17)</f>
        <v>5</v>
      </c>
      <c r="D17" s="1">
        <f>SUM(BEFL99:BEFL84!D17)</f>
        <v>5</v>
      </c>
      <c r="E17" s="1">
        <f>SUM(BEFL99:BEFL84!E17)</f>
        <v>4</v>
      </c>
      <c r="F17" s="1">
        <f>SUM(BEFL99:BEFL84!F17)</f>
        <v>0</v>
      </c>
      <c r="G17" s="1">
        <f>SUM(BEFL99:BEFL84!G17)</f>
        <v>0</v>
      </c>
      <c r="H17" s="1">
        <f>SUM(BEFL99:BEFL84!H17)</f>
        <v>1</v>
      </c>
      <c r="I17" s="1">
        <f>SUM(BEFL99:BEFL84!I17)</f>
        <v>2</v>
      </c>
      <c r="J17" s="9">
        <f t="shared" si="0"/>
        <v>3</v>
      </c>
      <c r="K17" s="9">
        <f t="shared" si="1"/>
        <v>3</v>
      </c>
      <c r="L17" s="9">
        <f t="shared" si="7"/>
        <v>19</v>
      </c>
      <c r="M17" s="9">
        <f t="shared" si="7"/>
        <v>4</v>
      </c>
      <c r="N17" s="5">
        <f t="shared" si="2"/>
        <v>3.505858380030565</v>
      </c>
      <c r="O17" s="11">
        <f t="shared" si="8"/>
        <v>13.439123790117165</v>
      </c>
      <c r="P17" s="5">
        <f t="shared" si="3"/>
        <v>1.1716760061130929</v>
      </c>
      <c r="Q17" s="9">
        <f t="shared" si="4"/>
        <v>6</v>
      </c>
      <c r="R17" s="9">
        <f t="shared" si="5"/>
        <v>12</v>
      </c>
      <c r="T17" s="8"/>
      <c r="W17" s="8" t="s">
        <v>59</v>
      </c>
      <c r="X17"/>
      <c r="Y17" s="8" t="s">
        <v>59</v>
      </c>
      <c r="Z17" s="11">
        <f>SUM(N95:N101)</f>
        <v>2.337238920020377</v>
      </c>
      <c r="AA17" s="5">
        <f t="shared" si="6"/>
        <v>0.20356234096692116</v>
      </c>
      <c r="AB17" s="11">
        <f>SUM(Q95:Q101)+SUM(R95:R101)</f>
        <v>16</v>
      </c>
      <c r="AC17" s="11">
        <f>100*SUM(R95:R101)/AB17</f>
        <v>62.5</v>
      </c>
      <c r="AG17"/>
      <c r="AH17" s="8" t="s">
        <v>59</v>
      </c>
      <c r="AI17" s="25">
        <f>MINA(BEFL93:BEFL84!Z17)</f>
        <v>-1</v>
      </c>
      <c r="AJ17" s="25">
        <f>MAXA(BEFL93:BEFL84!Z17)</f>
        <v>1.2684563758389262</v>
      </c>
      <c r="AK17" s="25">
        <f>MINA(BEFL93:BEFL84!AA17)</f>
        <v>-2.2727272727272734</v>
      </c>
      <c r="AL17" s="25">
        <f>MAXA(BEFL93:BEFL84!AA17)</f>
        <v>2.5641025641025643</v>
      </c>
      <c r="AM17" s="25">
        <f>AVERAGEA(BEFL93:BEFL84!AA17)</f>
        <v>0.1938828933792043</v>
      </c>
      <c r="AN17" s="25">
        <f>MINA(BEFL93:BEFL84!AC17)</f>
        <v>0</v>
      </c>
      <c r="AO17" s="25">
        <f>MAXA(BEFL93:BEFL84!AC17)</f>
        <v>100</v>
      </c>
      <c r="AP17" s="25">
        <f>AVERAGEA(BEFL93:BEFL84!AC17)</f>
        <v>53.75</v>
      </c>
      <c r="AQ17" s="25">
        <f>COUNTA(BEFL93:BEFL84!AC17)</f>
        <v>8</v>
      </c>
      <c r="AR17" s="1">
        <v>1997</v>
      </c>
    </row>
    <row r="18" spans="1:30" ht="12.75">
      <c r="A18" s="27">
        <v>32761</v>
      </c>
      <c r="B18" s="1">
        <f>SUM(BEFL99:BEFL84!B18)</f>
        <v>1</v>
      </c>
      <c r="C18" s="1">
        <f>SUM(BEFL99:BEFL84!C18)</f>
        <v>2</v>
      </c>
      <c r="D18" s="1">
        <f>SUM(BEFL99:BEFL84!D18)</f>
        <v>4</v>
      </c>
      <c r="E18" s="1">
        <f>SUM(BEFL99:BEFL84!E18)</f>
        <v>7</v>
      </c>
      <c r="F18" s="1">
        <f>SUM(BEFL99:BEFL84!F18)</f>
        <v>0</v>
      </c>
      <c r="G18" s="1">
        <f>SUM(BEFL99:BEFL84!G18)</f>
        <v>0</v>
      </c>
      <c r="H18" s="1">
        <f>SUM(BEFL99:BEFL84!H18)</f>
        <v>2</v>
      </c>
      <c r="I18" s="1">
        <f>SUM(BEFL99:BEFL84!I18)</f>
        <v>1</v>
      </c>
      <c r="J18" s="9">
        <f t="shared" si="0"/>
        <v>8</v>
      </c>
      <c r="K18" s="9">
        <f t="shared" si="1"/>
        <v>3</v>
      </c>
      <c r="L18" s="9">
        <f t="shared" si="7"/>
        <v>27</v>
      </c>
      <c r="M18" s="9">
        <f t="shared" si="7"/>
        <v>7</v>
      </c>
      <c r="N18" s="5">
        <f t="shared" si="2"/>
        <v>6.427407030056036</v>
      </c>
      <c r="O18" s="11">
        <f t="shared" si="8"/>
        <v>19.866530820173203</v>
      </c>
      <c r="P18" s="5">
        <f t="shared" si="3"/>
        <v>1.732042791645442</v>
      </c>
      <c r="Q18" s="9">
        <f t="shared" si="4"/>
        <v>3</v>
      </c>
      <c r="R18" s="9">
        <f t="shared" si="5"/>
        <v>14</v>
      </c>
      <c r="T18" s="8"/>
      <c r="Y18" s="8" t="s">
        <v>60</v>
      </c>
      <c r="Z18" s="9">
        <f>SUM(Z4:Z17)</f>
        <v>1148.16861946001</v>
      </c>
      <c r="AA18" s="9">
        <f>SUM(AA4:AA17)</f>
        <v>100.00000000000003</v>
      </c>
      <c r="AB18" s="9">
        <f>SUM(AB4:AB17)</f>
        <v>2859</v>
      </c>
      <c r="AD18" s="26"/>
    </row>
    <row r="19" spans="1:45" ht="15">
      <c r="A19" s="27">
        <v>32762</v>
      </c>
      <c r="B19" s="1">
        <f>SUM(BEFL99:BEFL84!B19)</f>
        <v>1</v>
      </c>
      <c r="C19" s="1">
        <f>SUM(BEFL99:BEFL84!C19)</f>
        <v>4</v>
      </c>
      <c r="D19" s="1">
        <f>SUM(BEFL99:BEFL84!D19)</f>
        <v>0</v>
      </c>
      <c r="E19" s="1">
        <f>SUM(BEFL99:BEFL84!E19)</f>
        <v>2</v>
      </c>
      <c r="F19" s="1">
        <f>SUM(BEFL99:BEFL84!F19)</f>
        <v>0</v>
      </c>
      <c r="G19" s="1">
        <f>SUM(BEFL99:BEFL84!G19)</f>
        <v>3</v>
      </c>
      <c r="H19" s="1">
        <f>SUM(BEFL99:BEFL84!H19)</f>
        <v>1</v>
      </c>
      <c r="I19" s="1">
        <f>SUM(BEFL99:BEFL84!I19)</f>
        <v>2</v>
      </c>
      <c r="J19" s="9">
        <f t="shared" si="0"/>
        <v>-3</v>
      </c>
      <c r="K19" s="9">
        <f t="shared" si="1"/>
        <v>0</v>
      </c>
      <c r="L19" s="9">
        <f t="shared" si="7"/>
        <v>24</v>
      </c>
      <c r="M19" s="9">
        <f t="shared" si="7"/>
        <v>7</v>
      </c>
      <c r="N19" s="5">
        <f t="shared" si="2"/>
        <v>-1.7529291900152826</v>
      </c>
      <c r="O19" s="11">
        <f t="shared" si="8"/>
        <v>18.11360163015792</v>
      </c>
      <c r="P19" s="5">
        <f t="shared" si="3"/>
        <v>1.579215486500256</v>
      </c>
      <c r="Q19" s="9">
        <f t="shared" si="4"/>
        <v>8</v>
      </c>
      <c r="R19" s="9">
        <f t="shared" si="5"/>
        <v>5</v>
      </c>
      <c r="X19"/>
      <c r="Y19"/>
      <c r="Z19"/>
      <c r="AA19"/>
      <c r="AB19"/>
      <c r="AC19"/>
      <c r="AR19" s="1" t="s">
        <v>61</v>
      </c>
      <c r="AS19" s="26">
        <f>AVERAGEA(AS4:AS17)</f>
        <v>86.92307692307692</v>
      </c>
    </row>
    <row r="20" spans="1:44" ht="12.75">
      <c r="A20" s="27">
        <v>32763</v>
      </c>
      <c r="B20" s="1">
        <f>SUM(BEFL99:BEFL84!B20)</f>
        <v>0</v>
      </c>
      <c r="C20" s="1">
        <f>SUM(BEFL99:BEFL84!C20)</f>
        <v>6</v>
      </c>
      <c r="D20" s="1">
        <f>SUM(BEFL99:BEFL84!D20)</f>
        <v>6</v>
      </c>
      <c r="E20" s="1">
        <f>SUM(BEFL99:BEFL84!E20)</f>
        <v>9</v>
      </c>
      <c r="F20" s="1">
        <f>SUM(BEFL99:BEFL84!F20)</f>
        <v>0</v>
      </c>
      <c r="G20" s="1">
        <f>SUM(BEFL99:BEFL84!G20)</f>
        <v>3</v>
      </c>
      <c r="H20" s="1">
        <f>SUM(BEFL99:BEFL84!H20)</f>
        <v>0</v>
      </c>
      <c r="I20" s="1">
        <f>SUM(BEFL99:BEFL84!I20)</f>
        <v>1</v>
      </c>
      <c r="J20" s="9">
        <f t="shared" si="0"/>
        <v>9</v>
      </c>
      <c r="K20" s="9">
        <f t="shared" si="1"/>
        <v>-2</v>
      </c>
      <c r="L20" s="9">
        <f t="shared" si="7"/>
        <v>33</v>
      </c>
      <c r="M20" s="9">
        <f t="shared" si="7"/>
        <v>5</v>
      </c>
      <c r="N20" s="5">
        <f t="shared" si="2"/>
        <v>4.09016811003566</v>
      </c>
      <c r="O20" s="11">
        <f t="shared" si="8"/>
        <v>22.20376974019358</v>
      </c>
      <c r="P20" s="5">
        <f t="shared" si="3"/>
        <v>1.9358125318390234</v>
      </c>
      <c r="Q20" s="9">
        <f t="shared" si="4"/>
        <v>9</v>
      </c>
      <c r="R20" s="9">
        <f t="shared" si="5"/>
        <v>16</v>
      </c>
      <c r="T20" s="29" t="s">
        <v>84</v>
      </c>
      <c r="V20" s="1">
        <v>14</v>
      </c>
      <c r="AR20" s="1" t="s">
        <v>62</v>
      </c>
    </row>
    <row r="21" spans="1:45" ht="15">
      <c r="A21" s="27">
        <v>32764</v>
      </c>
      <c r="B21" s="1">
        <f>SUM(BEFL99:BEFL84!B21)</f>
        <v>0</v>
      </c>
      <c r="C21" s="1">
        <f>SUM(BEFL99:BEFL84!C21)</f>
        <v>1</v>
      </c>
      <c r="D21" s="1">
        <f>SUM(BEFL99:BEFL84!D21)</f>
        <v>4</v>
      </c>
      <c r="E21" s="1">
        <f>SUM(BEFL99:BEFL84!E21)</f>
        <v>5</v>
      </c>
      <c r="F21" s="1">
        <f>SUM(BEFL99:BEFL84!F21)</f>
        <v>0</v>
      </c>
      <c r="G21" s="1">
        <f>SUM(BEFL99:BEFL84!G21)</f>
        <v>0</v>
      </c>
      <c r="H21" s="1">
        <f>SUM(BEFL99:BEFL84!H21)</f>
        <v>4</v>
      </c>
      <c r="I21" s="1">
        <f>SUM(BEFL99:BEFL84!I21)</f>
        <v>1</v>
      </c>
      <c r="J21" s="9">
        <f t="shared" si="0"/>
        <v>8</v>
      </c>
      <c r="K21" s="9">
        <f t="shared" si="1"/>
        <v>5</v>
      </c>
      <c r="L21" s="9">
        <f t="shared" si="7"/>
        <v>41</v>
      </c>
      <c r="M21" s="9">
        <f t="shared" si="7"/>
        <v>10</v>
      </c>
      <c r="N21" s="5">
        <f t="shared" si="2"/>
        <v>7.596026490066225</v>
      </c>
      <c r="O21" s="11">
        <f t="shared" si="8"/>
        <v>29.799796230259805</v>
      </c>
      <c r="P21" s="5">
        <f t="shared" si="3"/>
        <v>2.5980641874681627</v>
      </c>
      <c r="Q21" s="9">
        <f t="shared" si="4"/>
        <v>1</v>
      </c>
      <c r="R21" s="9">
        <f t="shared" si="5"/>
        <v>14</v>
      </c>
      <c r="T21" s="8" t="s">
        <v>85</v>
      </c>
      <c r="V21" s="1">
        <f>AB18/V20</f>
        <v>204.21428571428572</v>
      </c>
      <c r="X21"/>
      <c r="Y21"/>
      <c r="AR21" s="1">
        <v>1999</v>
      </c>
      <c r="AS21" s="1">
        <v>17</v>
      </c>
    </row>
    <row r="22" spans="1:25" ht="15">
      <c r="A22" s="27">
        <v>32765</v>
      </c>
      <c r="B22" s="1">
        <f>SUM(BEFL99:BEFL84!B22)</f>
        <v>0</v>
      </c>
      <c r="C22" s="1">
        <f>SUM(BEFL99:BEFL84!C22)</f>
        <v>2</v>
      </c>
      <c r="D22" s="1">
        <f>SUM(BEFL99:BEFL84!D22)</f>
        <v>5</v>
      </c>
      <c r="E22" s="1">
        <f>SUM(BEFL99:BEFL84!E22)</f>
        <v>10</v>
      </c>
      <c r="F22" s="1">
        <f>SUM(BEFL99:BEFL84!F22)</f>
        <v>0</v>
      </c>
      <c r="G22" s="1">
        <f>SUM(BEFL99:BEFL84!G22)</f>
        <v>0</v>
      </c>
      <c r="H22" s="1">
        <f>SUM(BEFL99:BEFL84!H22)</f>
        <v>2</v>
      </c>
      <c r="I22" s="1">
        <f>SUM(BEFL99:BEFL84!I22)</f>
        <v>2</v>
      </c>
      <c r="J22" s="9">
        <f t="shared" si="0"/>
        <v>13</v>
      </c>
      <c r="K22" s="9">
        <f t="shared" si="1"/>
        <v>4</v>
      </c>
      <c r="L22" s="9">
        <f t="shared" si="7"/>
        <v>54</v>
      </c>
      <c r="M22" s="9">
        <f t="shared" si="7"/>
        <v>14</v>
      </c>
      <c r="N22" s="5">
        <f t="shared" si="2"/>
        <v>9.933265410086602</v>
      </c>
      <c r="O22" s="11">
        <f t="shared" si="8"/>
        <v>39.733061640346406</v>
      </c>
      <c r="P22" s="5">
        <f t="shared" si="3"/>
        <v>3.464085583290884</v>
      </c>
      <c r="Q22" s="9">
        <f t="shared" si="4"/>
        <v>2</v>
      </c>
      <c r="R22" s="9">
        <f t="shared" si="5"/>
        <v>19</v>
      </c>
      <c r="X22"/>
      <c r="Y22"/>
    </row>
    <row r="23" spans="1:25" ht="15">
      <c r="A23" s="27">
        <v>32766</v>
      </c>
      <c r="B23" s="1">
        <f>SUM(BEFL99:BEFL84!B23)</f>
        <v>0</v>
      </c>
      <c r="C23" s="1">
        <f>SUM(BEFL99:BEFL84!C23)</f>
        <v>1</v>
      </c>
      <c r="D23" s="1">
        <f>SUM(BEFL99:BEFL84!D23)</f>
        <v>9</v>
      </c>
      <c r="E23" s="1">
        <f>SUM(BEFL99:BEFL84!E23)</f>
        <v>10</v>
      </c>
      <c r="F23" s="1">
        <f>SUM(BEFL99:BEFL84!F23)</f>
        <v>1</v>
      </c>
      <c r="G23" s="1">
        <f>SUM(BEFL99:BEFL84!G23)</f>
        <v>1</v>
      </c>
      <c r="H23" s="1">
        <f>SUM(BEFL99:BEFL84!H23)</f>
        <v>1</v>
      </c>
      <c r="I23" s="1">
        <f>SUM(BEFL99:BEFL84!I23)</f>
        <v>10</v>
      </c>
      <c r="J23" s="9">
        <f t="shared" si="0"/>
        <v>18</v>
      </c>
      <c r="K23" s="9">
        <f t="shared" si="1"/>
        <v>9</v>
      </c>
      <c r="L23" s="9">
        <f t="shared" si="7"/>
        <v>72</v>
      </c>
      <c r="M23" s="9">
        <f t="shared" si="7"/>
        <v>23</v>
      </c>
      <c r="N23" s="5">
        <f t="shared" si="2"/>
        <v>15.776362710137544</v>
      </c>
      <c r="O23" s="11">
        <f t="shared" si="8"/>
        <v>55.509424350483954</v>
      </c>
      <c r="P23" s="5">
        <f t="shared" si="3"/>
        <v>4.839531329597558</v>
      </c>
      <c r="Q23" s="9">
        <f t="shared" si="4"/>
        <v>3</v>
      </c>
      <c r="R23" s="9">
        <f t="shared" si="5"/>
        <v>30</v>
      </c>
      <c r="T23" s="8"/>
      <c r="X23"/>
      <c r="Y23"/>
    </row>
    <row r="24" spans="1:25" ht="15">
      <c r="A24" s="27">
        <v>32767</v>
      </c>
      <c r="B24" s="1">
        <f>SUM(BEFL99:BEFL84!B24)</f>
        <v>0</v>
      </c>
      <c r="C24" s="1">
        <f>SUM(BEFL99:BEFL84!C24)</f>
        <v>2</v>
      </c>
      <c r="D24" s="1">
        <f>SUM(BEFL99:BEFL84!D24)</f>
        <v>4</v>
      </c>
      <c r="E24" s="1">
        <f>SUM(BEFL99:BEFL84!E24)</f>
        <v>9</v>
      </c>
      <c r="F24" s="1">
        <f>SUM(BEFL99:BEFL84!F24)</f>
        <v>0</v>
      </c>
      <c r="G24" s="1">
        <f>SUM(BEFL99:BEFL84!G24)</f>
        <v>2</v>
      </c>
      <c r="H24" s="1">
        <f>SUM(BEFL99:BEFL84!H24)</f>
        <v>3</v>
      </c>
      <c r="I24" s="1">
        <f>SUM(BEFL99:BEFL84!I24)</f>
        <v>3</v>
      </c>
      <c r="J24" s="9">
        <f t="shared" si="0"/>
        <v>11</v>
      </c>
      <c r="K24" s="9">
        <f t="shared" si="1"/>
        <v>4</v>
      </c>
      <c r="L24" s="9">
        <f t="shared" si="7"/>
        <v>83</v>
      </c>
      <c r="M24" s="9">
        <f t="shared" si="7"/>
        <v>27</v>
      </c>
      <c r="N24" s="5">
        <f t="shared" si="2"/>
        <v>8.764645950076414</v>
      </c>
      <c r="O24" s="11">
        <f t="shared" si="8"/>
        <v>64.27407030056037</v>
      </c>
      <c r="P24" s="5">
        <f t="shared" si="3"/>
        <v>5.603667855323489</v>
      </c>
      <c r="Q24" s="9">
        <f t="shared" si="4"/>
        <v>4</v>
      </c>
      <c r="R24" s="9">
        <f t="shared" si="5"/>
        <v>19</v>
      </c>
      <c r="T24" s="8"/>
      <c r="X24"/>
      <c r="Y24"/>
    </row>
    <row r="25" spans="1:25" ht="15">
      <c r="A25" s="27">
        <v>32768</v>
      </c>
      <c r="B25" s="1">
        <f>SUM(BEFL99:BEFL84!B25)</f>
        <v>0</v>
      </c>
      <c r="C25" s="1">
        <f>SUM(BEFL99:BEFL84!C25)</f>
        <v>0</v>
      </c>
      <c r="D25" s="1">
        <f>SUM(BEFL99:BEFL84!D25)</f>
        <v>1</v>
      </c>
      <c r="E25" s="1">
        <f>SUM(BEFL99:BEFL84!E25)</f>
        <v>5</v>
      </c>
      <c r="F25" s="1">
        <f>SUM(BEFL99:BEFL84!F25)</f>
        <v>0</v>
      </c>
      <c r="G25" s="1">
        <f>SUM(BEFL99:BEFL84!G25)</f>
        <v>0</v>
      </c>
      <c r="H25" s="1">
        <f>SUM(BEFL99:BEFL84!H25)</f>
        <v>5</v>
      </c>
      <c r="I25" s="1">
        <f>SUM(BEFL99:BEFL84!I25)</f>
        <v>5</v>
      </c>
      <c r="J25" s="9">
        <f t="shared" si="0"/>
        <v>6</v>
      </c>
      <c r="K25" s="9">
        <f t="shared" si="1"/>
        <v>10</v>
      </c>
      <c r="L25" s="9">
        <f aca="true" t="shared" si="9" ref="L25:M44">L24+J25</f>
        <v>89</v>
      </c>
      <c r="M25" s="9">
        <f t="shared" si="9"/>
        <v>37</v>
      </c>
      <c r="N25" s="5">
        <f t="shared" si="2"/>
        <v>9.348955680081508</v>
      </c>
      <c r="O25" s="11">
        <f t="shared" si="8"/>
        <v>73.62302598064187</v>
      </c>
      <c r="P25" s="5">
        <f t="shared" si="3"/>
        <v>6.418746816097814</v>
      </c>
      <c r="Q25" s="9">
        <f t="shared" si="4"/>
        <v>0</v>
      </c>
      <c r="R25" s="9">
        <f t="shared" si="5"/>
        <v>16</v>
      </c>
      <c r="S25" s="8" t="s">
        <v>63</v>
      </c>
      <c r="X25"/>
      <c r="Y25"/>
    </row>
    <row r="26" spans="1:25" ht="15">
      <c r="A26" s="27">
        <v>32769</v>
      </c>
      <c r="B26" s="1">
        <f>SUM(BEFL99:BEFL84!B26)</f>
        <v>1</v>
      </c>
      <c r="C26" s="1">
        <f>SUM(BEFL99:BEFL84!C26)</f>
        <v>3</v>
      </c>
      <c r="D26" s="1">
        <f>SUM(BEFL99:BEFL84!D26)</f>
        <v>6</v>
      </c>
      <c r="E26" s="1">
        <f>SUM(BEFL99:BEFL84!E26)</f>
        <v>24</v>
      </c>
      <c r="F26" s="1">
        <f>SUM(BEFL99:BEFL84!F26)</f>
        <v>0</v>
      </c>
      <c r="G26" s="1">
        <f>SUM(BEFL99:BEFL84!G26)</f>
        <v>3</v>
      </c>
      <c r="H26" s="1">
        <f>SUM(BEFL99:BEFL84!H26)</f>
        <v>6</v>
      </c>
      <c r="I26" s="1">
        <f>SUM(BEFL99:BEFL84!I26)</f>
        <v>2</v>
      </c>
      <c r="J26" s="9">
        <f t="shared" si="0"/>
        <v>26</v>
      </c>
      <c r="K26" s="9">
        <f t="shared" si="1"/>
        <v>5</v>
      </c>
      <c r="L26" s="9">
        <f t="shared" si="9"/>
        <v>115</v>
      </c>
      <c r="M26" s="9">
        <f t="shared" si="9"/>
        <v>42</v>
      </c>
      <c r="N26" s="5">
        <f t="shared" si="2"/>
        <v>18.11360163015792</v>
      </c>
      <c r="O26" s="11">
        <f t="shared" si="8"/>
        <v>91.73662761079979</v>
      </c>
      <c r="P26" s="5">
        <f t="shared" si="3"/>
        <v>7.9979623025980695</v>
      </c>
      <c r="Q26" s="9">
        <f t="shared" si="4"/>
        <v>7</v>
      </c>
      <c r="R26" s="9">
        <f t="shared" si="5"/>
        <v>38</v>
      </c>
      <c r="T26" s="8"/>
      <c r="X26"/>
      <c r="Y26"/>
    </row>
    <row r="27" spans="1:25" ht="15">
      <c r="A27" s="27">
        <v>32770</v>
      </c>
      <c r="B27" s="1">
        <f>SUM(BEFL99:BEFL84!B27)</f>
        <v>0</v>
      </c>
      <c r="C27" s="1">
        <f>SUM(BEFL99:BEFL84!C27)</f>
        <v>3</v>
      </c>
      <c r="D27" s="1">
        <f>SUM(BEFL99:BEFL84!D27)</f>
        <v>6</v>
      </c>
      <c r="E27" s="1">
        <f>SUM(BEFL99:BEFL84!E27)</f>
        <v>7</v>
      </c>
      <c r="F27" s="1">
        <f>SUM(BEFL99:BEFL84!F27)</f>
        <v>1</v>
      </c>
      <c r="G27" s="1">
        <f>SUM(BEFL99:BEFL84!G27)</f>
        <v>2</v>
      </c>
      <c r="H27" s="1">
        <f>SUM(BEFL99:BEFL84!H27)</f>
        <v>8</v>
      </c>
      <c r="I27" s="1">
        <f>SUM(BEFL99:BEFL84!I27)</f>
        <v>9</v>
      </c>
      <c r="J27" s="9">
        <f t="shared" si="0"/>
        <v>10</v>
      </c>
      <c r="K27" s="9">
        <f t="shared" si="1"/>
        <v>14</v>
      </c>
      <c r="L27" s="9">
        <f t="shared" si="9"/>
        <v>125</v>
      </c>
      <c r="M27" s="9">
        <f t="shared" si="9"/>
        <v>56</v>
      </c>
      <c r="N27" s="5">
        <f t="shared" si="2"/>
        <v>14.02343352012226</v>
      </c>
      <c r="O27" s="11">
        <f t="shared" si="8"/>
        <v>105.76006113092205</v>
      </c>
      <c r="P27" s="5">
        <f t="shared" si="3"/>
        <v>9.220580743759559</v>
      </c>
      <c r="Q27" s="9">
        <f t="shared" si="4"/>
        <v>6</v>
      </c>
      <c r="R27" s="9">
        <f t="shared" si="5"/>
        <v>30</v>
      </c>
      <c r="T27" s="8"/>
      <c r="X27"/>
      <c r="Y27"/>
    </row>
    <row r="28" spans="1:20" ht="12.75">
      <c r="A28" s="27">
        <v>32771</v>
      </c>
      <c r="B28" s="1">
        <f>SUM(BEFL99:BEFL84!B28)</f>
        <v>2</v>
      </c>
      <c r="C28" s="1">
        <f>SUM(BEFL99:BEFL84!C28)</f>
        <v>7</v>
      </c>
      <c r="D28" s="1">
        <f>SUM(BEFL99:BEFL84!D28)</f>
        <v>7</v>
      </c>
      <c r="E28" s="1">
        <f>SUM(BEFL99:BEFL84!E28)</f>
        <v>26</v>
      </c>
      <c r="F28" s="1">
        <f>SUM(BEFL99:BEFL84!F28)</f>
        <v>0</v>
      </c>
      <c r="G28" s="1">
        <f>SUM(BEFL99:BEFL84!G28)</f>
        <v>1</v>
      </c>
      <c r="H28" s="1">
        <f>SUM(BEFL99:BEFL84!H28)</f>
        <v>5</v>
      </c>
      <c r="I28" s="1">
        <f>SUM(BEFL99:BEFL84!I28)</f>
        <v>17</v>
      </c>
      <c r="J28" s="9">
        <f t="shared" si="0"/>
        <v>24</v>
      </c>
      <c r="K28" s="9">
        <f t="shared" si="1"/>
        <v>21</v>
      </c>
      <c r="L28" s="9">
        <f t="shared" si="9"/>
        <v>149</v>
      </c>
      <c r="M28" s="9">
        <f t="shared" si="9"/>
        <v>77</v>
      </c>
      <c r="N28" s="5">
        <f t="shared" si="2"/>
        <v>26.29393785022924</v>
      </c>
      <c r="O28" s="11">
        <f t="shared" si="8"/>
        <v>132.0539989811513</v>
      </c>
      <c r="P28" s="5">
        <f t="shared" si="3"/>
        <v>11.51299032093735</v>
      </c>
      <c r="Q28" s="9">
        <f t="shared" si="4"/>
        <v>10</v>
      </c>
      <c r="R28" s="9">
        <f t="shared" si="5"/>
        <v>55</v>
      </c>
      <c r="T28" s="8"/>
    </row>
    <row r="29" spans="1:18" ht="12.75">
      <c r="A29" s="27">
        <v>32772</v>
      </c>
      <c r="B29" s="1">
        <f>SUM(BEFL99:BEFL84!B29)</f>
        <v>0</v>
      </c>
      <c r="C29" s="1">
        <f>SUM(BEFL99:BEFL84!C29)</f>
        <v>2</v>
      </c>
      <c r="D29" s="1">
        <f>SUM(BEFL99:BEFL84!D29)</f>
        <v>12</v>
      </c>
      <c r="E29" s="1">
        <f>SUM(BEFL99:BEFL84!E29)</f>
        <v>25</v>
      </c>
      <c r="F29" s="1">
        <f>SUM(BEFL99:BEFL84!F29)</f>
        <v>0</v>
      </c>
      <c r="G29" s="1">
        <f>SUM(BEFL99:BEFL84!G29)</f>
        <v>0</v>
      </c>
      <c r="H29" s="1">
        <f>SUM(BEFL99:BEFL84!H29)</f>
        <v>2</v>
      </c>
      <c r="I29" s="1">
        <f>SUM(BEFL99:BEFL84!I29)</f>
        <v>16</v>
      </c>
      <c r="J29" s="9">
        <f t="shared" si="0"/>
        <v>35</v>
      </c>
      <c r="K29" s="9">
        <f t="shared" si="1"/>
        <v>18</v>
      </c>
      <c r="L29" s="9">
        <f t="shared" si="9"/>
        <v>184</v>
      </c>
      <c r="M29" s="9">
        <f t="shared" si="9"/>
        <v>95</v>
      </c>
      <c r="N29" s="5">
        <f t="shared" si="2"/>
        <v>30.968415690269993</v>
      </c>
      <c r="O29" s="11">
        <f t="shared" si="8"/>
        <v>163.0224146714213</v>
      </c>
      <c r="P29" s="5">
        <f t="shared" si="3"/>
        <v>14.212939378502304</v>
      </c>
      <c r="Q29" s="9">
        <f t="shared" si="4"/>
        <v>2</v>
      </c>
      <c r="R29" s="9">
        <f t="shared" si="5"/>
        <v>55</v>
      </c>
    </row>
    <row r="30" spans="1:20" ht="12.75">
      <c r="A30" s="27">
        <v>32773</v>
      </c>
      <c r="B30" s="1">
        <f>SUM(BEFL99:BEFL84!B30)</f>
        <v>1</v>
      </c>
      <c r="C30" s="1">
        <f>SUM(BEFL99:BEFL84!C30)</f>
        <v>3</v>
      </c>
      <c r="D30" s="1">
        <f>SUM(BEFL99:BEFL84!D30)</f>
        <v>9</v>
      </c>
      <c r="E30" s="1">
        <f>SUM(BEFL99:BEFL84!E30)</f>
        <v>19</v>
      </c>
      <c r="F30" s="1">
        <f>SUM(BEFL99:BEFL84!F30)</f>
        <v>0</v>
      </c>
      <c r="G30" s="1">
        <f>SUM(BEFL99:BEFL84!G30)</f>
        <v>1</v>
      </c>
      <c r="H30" s="1">
        <f>SUM(BEFL99:BEFL84!H30)</f>
        <v>6</v>
      </c>
      <c r="I30" s="1">
        <f>SUM(BEFL99:BEFL84!I30)</f>
        <v>7</v>
      </c>
      <c r="J30" s="9">
        <f t="shared" si="0"/>
        <v>24</v>
      </c>
      <c r="K30" s="9">
        <f t="shared" si="1"/>
        <v>12</v>
      </c>
      <c r="L30" s="9">
        <f t="shared" si="9"/>
        <v>208</v>
      </c>
      <c r="M30" s="9">
        <f t="shared" si="9"/>
        <v>107</v>
      </c>
      <c r="N30" s="5">
        <f t="shared" si="2"/>
        <v>21.03515028018339</v>
      </c>
      <c r="O30" s="11">
        <f t="shared" si="8"/>
        <v>184.0575649516047</v>
      </c>
      <c r="P30" s="5">
        <f t="shared" si="3"/>
        <v>16.046867040244535</v>
      </c>
      <c r="Q30" s="9">
        <f t="shared" si="4"/>
        <v>5</v>
      </c>
      <c r="R30" s="9">
        <f t="shared" si="5"/>
        <v>41</v>
      </c>
      <c r="T30" s="8"/>
    </row>
    <row r="31" spans="1:20" ht="12.75">
      <c r="A31" s="27">
        <v>32774</v>
      </c>
      <c r="B31" s="1">
        <f>SUM(BEFL99:BEFL84!B31)</f>
        <v>1</v>
      </c>
      <c r="C31" s="1">
        <f>SUM(BEFL99:BEFL84!C31)</f>
        <v>5</v>
      </c>
      <c r="D31" s="1">
        <f>SUM(BEFL99:BEFL84!D31)</f>
        <v>15</v>
      </c>
      <c r="E31" s="1">
        <f>SUM(BEFL99:BEFL84!E31)</f>
        <v>28</v>
      </c>
      <c r="F31" s="1">
        <f>SUM(BEFL99:BEFL84!F31)</f>
        <v>1</v>
      </c>
      <c r="G31" s="1">
        <f>SUM(BEFL99:BEFL84!G31)</f>
        <v>5</v>
      </c>
      <c r="H31" s="1">
        <f>SUM(BEFL99:BEFL84!H31)</f>
        <v>8</v>
      </c>
      <c r="I31" s="1">
        <f>SUM(BEFL99:BEFL84!I31)</f>
        <v>19</v>
      </c>
      <c r="J31" s="9">
        <f t="shared" si="0"/>
        <v>37</v>
      </c>
      <c r="K31" s="9">
        <f t="shared" si="1"/>
        <v>21</v>
      </c>
      <c r="L31" s="9">
        <f t="shared" si="9"/>
        <v>245</v>
      </c>
      <c r="M31" s="9">
        <f t="shared" si="9"/>
        <v>128</v>
      </c>
      <c r="N31" s="5">
        <f t="shared" si="2"/>
        <v>33.889964340295464</v>
      </c>
      <c r="O31" s="11">
        <f t="shared" si="8"/>
        <v>217.94752929190014</v>
      </c>
      <c r="P31" s="5">
        <f t="shared" si="3"/>
        <v>19.001528273051466</v>
      </c>
      <c r="Q31" s="9">
        <f t="shared" si="4"/>
        <v>12</v>
      </c>
      <c r="R31" s="9">
        <f t="shared" si="5"/>
        <v>70</v>
      </c>
      <c r="T31" s="8"/>
    </row>
    <row r="32" spans="1:18" ht="12.75">
      <c r="A32" s="27">
        <v>32775</v>
      </c>
      <c r="B32" s="1">
        <f>SUM(BEFL99:BEFL84!B32)</f>
        <v>1</v>
      </c>
      <c r="C32" s="1">
        <f>SUM(BEFL99:BEFL84!C32)</f>
        <v>1</v>
      </c>
      <c r="D32" s="1">
        <f>SUM(BEFL99:BEFL84!D32)</f>
        <v>6</v>
      </c>
      <c r="E32" s="1">
        <f>SUM(BEFL99:BEFL84!E32)</f>
        <v>13</v>
      </c>
      <c r="F32" s="1">
        <f>SUM(BEFL99:BEFL84!F32)</f>
        <v>0</v>
      </c>
      <c r="G32" s="1">
        <f>SUM(BEFL99:BEFL84!G32)</f>
        <v>4</v>
      </c>
      <c r="H32" s="1">
        <f>SUM(BEFL99:BEFL84!H32)</f>
        <v>5</v>
      </c>
      <c r="I32" s="1">
        <f>SUM(BEFL99:BEFL84!I32)</f>
        <v>12</v>
      </c>
      <c r="J32" s="9">
        <f t="shared" si="0"/>
        <v>17</v>
      </c>
      <c r="K32" s="9">
        <f t="shared" si="1"/>
        <v>13</v>
      </c>
      <c r="L32" s="9">
        <f t="shared" si="9"/>
        <v>262</v>
      </c>
      <c r="M32" s="9">
        <f t="shared" si="9"/>
        <v>141</v>
      </c>
      <c r="N32" s="5">
        <f t="shared" si="2"/>
        <v>17.529291900152828</v>
      </c>
      <c r="O32" s="11">
        <f t="shared" si="8"/>
        <v>235.47682119205297</v>
      </c>
      <c r="P32" s="5">
        <f t="shared" si="3"/>
        <v>20.529801324503325</v>
      </c>
      <c r="Q32" s="9">
        <f t="shared" si="4"/>
        <v>6</v>
      </c>
      <c r="R32" s="9">
        <f t="shared" si="5"/>
        <v>36</v>
      </c>
    </row>
    <row r="33" spans="1:18" ht="12.75">
      <c r="A33" s="27">
        <v>32776</v>
      </c>
      <c r="B33" s="1">
        <f>SUM(BEFL99:BEFL84!B33)</f>
        <v>2</v>
      </c>
      <c r="C33" s="1">
        <f>SUM(BEFL99:BEFL84!C33)</f>
        <v>1</v>
      </c>
      <c r="D33" s="1">
        <f>SUM(BEFL99:BEFL84!D33)</f>
        <v>13</v>
      </c>
      <c r="E33" s="1">
        <f>SUM(BEFL99:BEFL84!E33)</f>
        <v>17</v>
      </c>
      <c r="F33" s="1">
        <f>SUM(BEFL99:BEFL84!F33)</f>
        <v>1</v>
      </c>
      <c r="G33" s="1">
        <f>SUM(BEFL99:BEFL84!G33)</f>
        <v>3</v>
      </c>
      <c r="H33" s="1">
        <f>SUM(BEFL99:BEFL84!H33)</f>
        <v>7</v>
      </c>
      <c r="I33" s="1">
        <f>SUM(BEFL99:BEFL84!I33)</f>
        <v>13</v>
      </c>
      <c r="J33" s="9">
        <f t="shared" si="0"/>
        <v>27</v>
      </c>
      <c r="K33" s="9">
        <f t="shared" si="1"/>
        <v>16</v>
      </c>
      <c r="L33" s="9">
        <f t="shared" si="9"/>
        <v>289</v>
      </c>
      <c r="M33" s="9">
        <f t="shared" si="9"/>
        <v>157</v>
      </c>
      <c r="N33" s="5">
        <f t="shared" si="2"/>
        <v>25.125318390219054</v>
      </c>
      <c r="O33" s="11">
        <f t="shared" si="8"/>
        <v>260.602139582272</v>
      </c>
      <c r="P33" s="5">
        <f t="shared" si="3"/>
        <v>22.720326031584325</v>
      </c>
      <c r="Q33" s="9">
        <f t="shared" si="4"/>
        <v>7</v>
      </c>
      <c r="R33" s="9">
        <f t="shared" si="5"/>
        <v>50</v>
      </c>
    </row>
    <row r="34" spans="1:18" ht="12.75">
      <c r="A34" s="27">
        <v>32777</v>
      </c>
      <c r="B34" s="1">
        <f>SUM(BEFL99:BEFL84!B34)</f>
        <v>0</v>
      </c>
      <c r="C34" s="1">
        <f>SUM(BEFL99:BEFL84!C34)</f>
        <v>5</v>
      </c>
      <c r="D34" s="1">
        <f>SUM(BEFL99:BEFL84!D34)</f>
        <v>12</v>
      </c>
      <c r="E34" s="1">
        <f>SUM(BEFL99:BEFL84!E34)</f>
        <v>20</v>
      </c>
      <c r="F34" s="1">
        <f>SUM(BEFL99:BEFL84!F34)</f>
        <v>2</v>
      </c>
      <c r="G34" s="1">
        <f>SUM(BEFL99:BEFL84!G34)</f>
        <v>2</v>
      </c>
      <c r="H34" s="1">
        <f>SUM(BEFL99:BEFL84!H34)</f>
        <v>10</v>
      </c>
      <c r="I34" s="1">
        <f>SUM(BEFL99:BEFL84!I34)</f>
        <v>15</v>
      </c>
      <c r="J34" s="9">
        <f t="shared" si="0"/>
        <v>27</v>
      </c>
      <c r="K34" s="9">
        <f t="shared" si="1"/>
        <v>21</v>
      </c>
      <c r="L34" s="9">
        <f t="shared" si="9"/>
        <v>316</v>
      </c>
      <c r="M34" s="9">
        <f t="shared" si="9"/>
        <v>178</v>
      </c>
      <c r="N34" s="5">
        <f t="shared" si="2"/>
        <v>28.04686704024452</v>
      </c>
      <c r="O34" s="11">
        <f t="shared" si="8"/>
        <v>288.64900662251654</v>
      </c>
      <c r="P34" s="5">
        <f t="shared" si="3"/>
        <v>25.1655629139073</v>
      </c>
      <c r="Q34" s="9">
        <f t="shared" si="4"/>
        <v>9</v>
      </c>
      <c r="R34" s="9">
        <f t="shared" si="5"/>
        <v>57</v>
      </c>
    </row>
    <row r="35" spans="1:18" ht="12.75">
      <c r="A35" s="27">
        <v>32778</v>
      </c>
      <c r="B35" s="1">
        <f>SUM(BEFL99:BEFL84!B35)</f>
        <v>3</v>
      </c>
      <c r="C35" s="1">
        <f>SUM(BEFL99:BEFL84!C35)</f>
        <v>3</v>
      </c>
      <c r="D35" s="1">
        <f>SUM(BEFL99:BEFL84!D35)</f>
        <v>7</v>
      </c>
      <c r="E35" s="1">
        <f>SUM(BEFL99:BEFL84!E35)</f>
        <v>23</v>
      </c>
      <c r="F35" s="1">
        <f>SUM(BEFL99:BEFL84!F35)</f>
        <v>0</v>
      </c>
      <c r="G35" s="1">
        <f>SUM(BEFL99:BEFL84!G35)</f>
        <v>2</v>
      </c>
      <c r="H35" s="1">
        <f>SUM(BEFL99:BEFL84!H35)</f>
        <v>5</v>
      </c>
      <c r="I35" s="1">
        <f>SUM(BEFL99:BEFL84!I35)</f>
        <v>12</v>
      </c>
      <c r="J35" s="9">
        <f t="shared" si="0"/>
        <v>24</v>
      </c>
      <c r="K35" s="9">
        <f t="shared" si="1"/>
        <v>15</v>
      </c>
      <c r="L35" s="9">
        <f t="shared" si="9"/>
        <v>340</v>
      </c>
      <c r="M35" s="9">
        <f t="shared" si="9"/>
        <v>193</v>
      </c>
      <c r="N35" s="5">
        <f t="shared" si="2"/>
        <v>22.788079470198674</v>
      </c>
      <c r="O35" s="11">
        <f t="shared" si="8"/>
        <v>311.4370860927152</v>
      </c>
      <c r="P35" s="5">
        <f t="shared" si="3"/>
        <v>27.152317880794723</v>
      </c>
      <c r="Q35" s="9">
        <f t="shared" si="4"/>
        <v>8</v>
      </c>
      <c r="R35" s="9">
        <f t="shared" si="5"/>
        <v>47</v>
      </c>
    </row>
    <row r="36" spans="1:18" ht="12.75">
      <c r="A36" s="27">
        <v>32779</v>
      </c>
      <c r="B36" s="1">
        <f>SUM(BEFL99:BEFL84!B36)</f>
        <v>0</v>
      </c>
      <c r="C36" s="1">
        <f>SUM(BEFL99:BEFL84!C36)</f>
        <v>4</v>
      </c>
      <c r="D36" s="1">
        <f>SUM(BEFL99:BEFL84!D36)</f>
        <v>17</v>
      </c>
      <c r="E36" s="1">
        <f>SUM(BEFL99:BEFL84!E36)</f>
        <v>33</v>
      </c>
      <c r="F36" s="1">
        <f>SUM(BEFL99:BEFL84!F36)</f>
        <v>0</v>
      </c>
      <c r="G36" s="1">
        <f>SUM(BEFL99:BEFL84!G36)</f>
        <v>2</v>
      </c>
      <c r="H36" s="1">
        <f>SUM(BEFL99:BEFL84!H36)</f>
        <v>15</v>
      </c>
      <c r="I36" s="1">
        <f>SUM(BEFL99:BEFL84!I36)</f>
        <v>21</v>
      </c>
      <c r="J36" s="9">
        <f aca="true" t="shared" si="10" ref="J36:J67">-B36-C36+D36+E36</f>
        <v>46</v>
      </c>
      <c r="K36" s="9">
        <f aca="true" t="shared" si="11" ref="K36:K67">-F36-G36+H36+I36</f>
        <v>34</v>
      </c>
      <c r="L36" s="9">
        <f t="shared" si="9"/>
        <v>386</v>
      </c>
      <c r="M36" s="9">
        <f t="shared" si="9"/>
        <v>227</v>
      </c>
      <c r="N36" s="5">
        <f aca="true" t="shared" si="12" ref="N36:N67">(+J36+K36)*($J$103/($J$103+$K$103))</f>
        <v>46.74477840040754</v>
      </c>
      <c r="O36" s="11">
        <f t="shared" si="8"/>
        <v>358.18186449312276</v>
      </c>
      <c r="P36" s="5">
        <f aca="true" t="shared" si="13" ref="P36:P67">O36*100/$N$103</f>
        <v>31.22771268466635</v>
      </c>
      <c r="Q36" s="9">
        <f aca="true" t="shared" si="14" ref="Q36:Q67">+B36+C36+F36+G36</f>
        <v>6</v>
      </c>
      <c r="R36" s="9">
        <f aca="true" t="shared" si="15" ref="R36:R67">D36+E36+H36+I36</f>
        <v>86</v>
      </c>
    </row>
    <row r="37" spans="1:18" ht="12.75">
      <c r="A37" s="27">
        <v>32780</v>
      </c>
      <c r="B37" s="1">
        <f>SUM(BEFL99:BEFL84!B37)</f>
        <v>3</v>
      </c>
      <c r="C37" s="1">
        <f>SUM(BEFL99:BEFL84!C37)</f>
        <v>3</v>
      </c>
      <c r="D37" s="1">
        <f>SUM(BEFL99:BEFL84!D37)</f>
        <v>16</v>
      </c>
      <c r="E37" s="1">
        <f>SUM(BEFL99:BEFL84!E37)</f>
        <v>38</v>
      </c>
      <c r="F37" s="1">
        <f>SUM(BEFL99:BEFL84!F37)</f>
        <v>0</v>
      </c>
      <c r="G37" s="1">
        <f>SUM(BEFL99:BEFL84!G37)</f>
        <v>2</v>
      </c>
      <c r="H37" s="1">
        <f>SUM(BEFL99:BEFL84!H37)</f>
        <v>17</v>
      </c>
      <c r="I37" s="1">
        <f>SUM(BEFL99:BEFL84!I37)</f>
        <v>29</v>
      </c>
      <c r="J37" s="9">
        <f t="shared" si="10"/>
        <v>48</v>
      </c>
      <c r="K37" s="9">
        <f t="shared" si="11"/>
        <v>44</v>
      </c>
      <c r="L37" s="9">
        <f t="shared" si="9"/>
        <v>434</v>
      </c>
      <c r="M37" s="9">
        <f t="shared" si="9"/>
        <v>271</v>
      </c>
      <c r="N37" s="5">
        <f t="shared" si="12"/>
        <v>53.75649516046867</v>
      </c>
      <c r="O37" s="11">
        <f aca="true" t="shared" si="16" ref="O37:O68">O36+N37</f>
        <v>411.9383596535914</v>
      </c>
      <c r="P37" s="5">
        <f t="shared" si="13"/>
        <v>35.91441670911872</v>
      </c>
      <c r="Q37" s="9">
        <f t="shared" si="14"/>
        <v>8</v>
      </c>
      <c r="R37" s="9">
        <f t="shared" si="15"/>
        <v>100</v>
      </c>
    </row>
    <row r="38" spans="1:18" ht="12.75">
      <c r="A38" s="27">
        <v>32781</v>
      </c>
      <c r="B38" s="1">
        <f>SUM(BEFL99:BEFL84!B38)</f>
        <v>0</v>
      </c>
      <c r="C38" s="1">
        <f>SUM(BEFL99:BEFL84!C38)</f>
        <v>8</v>
      </c>
      <c r="D38" s="1">
        <f>SUM(BEFL99:BEFL84!D38)</f>
        <v>14</v>
      </c>
      <c r="E38" s="1">
        <f>SUM(BEFL99:BEFL84!E38)</f>
        <v>23</v>
      </c>
      <c r="F38" s="1">
        <f>SUM(BEFL99:BEFL84!F38)</f>
        <v>1</v>
      </c>
      <c r="G38" s="1">
        <f>SUM(BEFL99:BEFL84!G38)</f>
        <v>3</v>
      </c>
      <c r="H38" s="1">
        <f>SUM(BEFL99:BEFL84!H38)</f>
        <v>15</v>
      </c>
      <c r="I38" s="1">
        <f>SUM(BEFL99:BEFL84!I38)</f>
        <v>24</v>
      </c>
      <c r="J38" s="9">
        <f t="shared" si="10"/>
        <v>29</v>
      </c>
      <c r="K38" s="9">
        <f t="shared" si="11"/>
        <v>35</v>
      </c>
      <c r="L38" s="9">
        <f t="shared" si="9"/>
        <v>463</v>
      </c>
      <c r="M38" s="9">
        <f t="shared" si="9"/>
        <v>306</v>
      </c>
      <c r="N38" s="5">
        <f t="shared" si="12"/>
        <v>37.39582272032603</v>
      </c>
      <c r="O38" s="11">
        <f t="shared" si="16"/>
        <v>449.33418237391743</v>
      </c>
      <c r="P38" s="5">
        <f t="shared" si="13"/>
        <v>39.17473255221602</v>
      </c>
      <c r="Q38" s="9">
        <f t="shared" si="14"/>
        <v>12</v>
      </c>
      <c r="R38" s="9">
        <f t="shared" si="15"/>
        <v>76</v>
      </c>
    </row>
    <row r="39" spans="1:19" ht="12.75">
      <c r="A39" s="27">
        <v>32782</v>
      </c>
      <c r="B39" s="1">
        <f>SUM(BEFL99:BEFL84!B39)</f>
        <v>0</v>
      </c>
      <c r="C39" s="1">
        <f>SUM(BEFL99:BEFL84!C39)</f>
        <v>2</v>
      </c>
      <c r="D39" s="1">
        <f>SUM(BEFL99:BEFL84!D39)</f>
        <v>13</v>
      </c>
      <c r="E39" s="1">
        <f>SUM(BEFL99:BEFL84!E39)</f>
        <v>18</v>
      </c>
      <c r="F39" s="1">
        <f>SUM(BEFL99:BEFL84!F39)</f>
        <v>0</v>
      </c>
      <c r="G39" s="1">
        <f>SUM(BEFL99:BEFL84!G39)</f>
        <v>2</v>
      </c>
      <c r="H39" s="1">
        <f>SUM(BEFL99:BEFL84!H39)</f>
        <v>10</v>
      </c>
      <c r="I39" s="1">
        <f>SUM(BEFL99:BEFL84!I39)</f>
        <v>35</v>
      </c>
      <c r="J39" s="9">
        <f t="shared" si="10"/>
        <v>29</v>
      </c>
      <c r="K39" s="9">
        <f t="shared" si="11"/>
        <v>43</v>
      </c>
      <c r="L39" s="9">
        <f t="shared" si="9"/>
        <v>492</v>
      </c>
      <c r="M39" s="9">
        <f t="shared" si="9"/>
        <v>349</v>
      </c>
      <c r="N39" s="5">
        <f t="shared" si="12"/>
        <v>42.07030056036678</v>
      </c>
      <c r="O39" s="11">
        <f t="shared" si="16"/>
        <v>491.4044829342842</v>
      </c>
      <c r="P39" s="5">
        <f t="shared" si="13"/>
        <v>42.84258787570049</v>
      </c>
      <c r="Q39" s="9">
        <f t="shared" si="14"/>
        <v>4</v>
      </c>
      <c r="R39" s="9">
        <f t="shared" si="15"/>
        <v>76</v>
      </c>
      <c r="S39" s="8" t="s">
        <v>64</v>
      </c>
    </row>
    <row r="40" spans="1:18" ht="12.75">
      <c r="A40" s="27">
        <v>32783</v>
      </c>
      <c r="B40" s="1">
        <f>SUM(BEFL99:BEFL84!B40)</f>
        <v>0</v>
      </c>
      <c r="C40" s="1">
        <f>SUM(BEFL99:BEFL84!C40)</f>
        <v>4</v>
      </c>
      <c r="D40" s="1">
        <f>SUM(BEFL99:BEFL84!D40)</f>
        <v>24</v>
      </c>
      <c r="E40" s="1">
        <f>SUM(BEFL99:BEFL84!E40)</f>
        <v>33</v>
      </c>
      <c r="F40" s="1">
        <f>SUM(BEFL99:BEFL84!F40)</f>
        <v>0</v>
      </c>
      <c r="G40" s="1">
        <f>SUM(BEFL99:BEFL84!G40)</f>
        <v>2</v>
      </c>
      <c r="H40" s="1">
        <f>SUM(BEFL99:BEFL84!H40)</f>
        <v>17</v>
      </c>
      <c r="I40" s="1">
        <f>SUM(BEFL99:BEFL84!I40)</f>
        <v>26</v>
      </c>
      <c r="J40" s="9">
        <f t="shared" si="10"/>
        <v>53</v>
      </c>
      <c r="K40" s="9">
        <f t="shared" si="11"/>
        <v>41</v>
      </c>
      <c r="L40" s="9">
        <f t="shared" si="9"/>
        <v>545</v>
      </c>
      <c r="M40" s="9">
        <f t="shared" si="9"/>
        <v>390</v>
      </c>
      <c r="N40" s="5">
        <f t="shared" si="12"/>
        <v>54.92511462047886</v>
      </c>
      <c r="O40" s="11">
        <f t="shared" si="16"/>
        <v>546.329597554763</v>
      </c>
      <c r="P40" s="5">
        <f t="shared" si="13"/>
        <v>47.631176770249645</v>
      </c>
      <c r="Q40" s="9">
        <f t="shared" si="14"/>
        <v>6</v>
      </c>
      <c r="R40" s="9">
        <f t="shared" si="15"/>
        <v>100</v>
      </c>
    </row>
    <row r="41" spans="1:18" ht="12.75">
      <c r="A41" s="27">
        <v>32784</v>
      </c>
      <c r="B41" s="1">
        <f>SUM(BEFL99:BEFL84!B41)</f>
        <v>2</v>
      </c>
      <c r="C41" s="1">
        <f>SUM(BEFL99:BEFL84!C41)</f>
        <v>5</v>
      </c>
      <c r="D41" s="1">
        <f>SUM(BEFL99:BEFL84!D41)</f>
        <v>24</v>
      </c>
      <c r="E41" s="1">
        <f>SUM(BEFL99:BEFL84!E41)</f>
        <v>24</v>
      </c>
      <c r="F41" s="1">
        <f>SUM(BEFL99:BEFL84!F41)</f>
        <v>2</v>
      </c>
      <c r="G41" s="1">
        <f>SUM(BEFL99:BEFL84!G41)</f>
        <v>4</v>
      </c>
      <c r="H41" s="1">
        <f>SUM(BEFL99:BEFL84!H41)</f>
        <v>30</v>
      </c>
      <c r="I41" s="1">
        <f>SUM(BEFL99:BEFL84!I41)</f>
        <v>44</v>
      </c>
      <c r="J41" s="9">
        <f t="shared" si="10"/>
        <v>41</v>
      </c>
      <c r="K41" s="9">
        <f t="shared" si="11"/>
        <v>68</v>
      </c>
      <c r="L41" s="9">
        <f t="shared" si="9"/>
        <v>586</v>
      </c>
      <c r="M41" s="9">
        <f t="shared" si="9"/>
        <v>458</v>
      </c>
      <c r="N41" s="5">
        <f t="shared" si="12"/>
        <v>63.68976057055527</v>
      </c>
      <c r="O41" s="11">
        <f t="shared" si="16"/>
        <v>610.0193581253183</v>
      </c>
      <c r="P41" s="5">
        <f t="shared" si="13"/>
        <v>53.183902190524734</v>
      </c>
      <c r="Q41" s="9">
        <f t="shared" si="14"/>
        <v>13</v>
      </c>
      <c r="R41" s="9">
        <f t="shared" si="15"/>
        <v>122</v>
      </c>
    </row>
    <row r="42" spans="1:18" ht="12.75">
      <c r="A42" s="27">
        <v>32785</v>
      </c>
      <c r="B42" s="1">
        <f>SUM(BEFL99:BEFL84!B42)</f>
        <v>2</v>
      </c>
      <c r="C42" s="1">
        <f>SUM(BEFL99:BEFL84!C42)</f>
        <v>2</v>
      </c>
      <c r="D42" s="1">
        <f>SUM(BEFL99:BEFL84!D42)</f>
        <v>19</v>
      </c>
      <c r="E42" s="1">
        <f>SUM(BEFL99:BEFL84!E42)</f>
        <v>23</v>
      </c>
      <c r="F42" s="1">
        <f>SUM(BEFL99:BEFL84!F42)</f>
        <v>0</v>
      </c>
      <c r="G42" s="1">
        <f>SUM(BEFL99:BEFL84!G42)</f>
        <v>1</v>
      </c>
      <c r="H42" s="1">
        <f>SUM(BEFL99:BEFL84!H42)</f>
        <v>7</v>
      </c>
      <c r="I42" s="1">
        <f>SUM(BEFL99:BEFL84!I42)</f>
        <v>19</v>
      </c>
      <c r="J42" s="9">
        <f t="shared" si="10"/>
        <v>38</v>
      </c>
      <c r="K42" s="9">
        <f t="shared" si="11"/>
        <v>25</v>
      </c>
      <c r="L42" s="9">
        <f t="shared" si="9"/>
        <v>624</v>
      </c>
      <c r="M42" s="9">
        <f t="shared" si="9"/>
        <v>483</v>
      </c>
      <c r="N42" s="5">
        <f t="shared" si="12"/>
        <v>36.811512990320935</v>
      </c>
      <c r="O42" s="11">
        <f t="shared" si="16"/>
        <v>646.8308711156392</v>
      </c>
      <c r="P42" s="5">
        <f t="shared" si="13"/>
        <v>56.393275598573645</v>
      </c>
      <c r="Q42" s="9">
        <f t="shared" si="14"/>
        <v>5</v>
      </c>
      <c r="R42" s="9">
        <f t="shared" si="15"/>
        <v>68</v>
      </c>
    </row>
    <row r="43" spans="1:18" ht="12.75">
      <c r="A43" s="27">
        <v>32786</v>
      </c>
      <c r="B43" s="1">
        <f>SUM(BEFL99:BEFL84!B43)</f>
        <v>0</v>
      </c>
      <c r="C43" s="1">
        <f>SUM(BEFL99:BEFL84!C43)</f>
        <v>0</v>
      </c>
      <c r="D43" s="1">
        <f>SUM(BEFL99:BEFL84!D43)</f>
        <v>13</v>
      </c>
      <c r="E43" s="1">
        <f>SUM(BEFL99:BEFL84!E43)</f>
        <v>13</v>
      </c>
      <c r="F43" s="1">
        <f>SUM(BEFL99:BEFL84!F43)</f>
        <v>0</v>
      </c>
      <c r="G43" s="1">
        <f>SUM(BEFL99:BEFL84!G43)</f>
        <v>1</v>
      </c>
      <c r="H43" s="1">
        <f>SUM(BEFL99:BEFL84!H43)</f>
        <v>7</v>
      </c>
      <c r="I43" s="1">
        <f>SUM(BEFL99:BEFL84!I43)</f>
        <v>9</v>
      </c>
      <c r="J43" s="9">
        <f t="shared" si="10"/>
        <v>26</v>
      </c>
      <c r="K43" s="9">
        <f t="shared" si="11"/>
        <v>15</v>
      </c>
      <c r="L43" s="9">
        <f t="shared" si="9"/>
        <v>650</v>
      </c>
      <c r="M43" s="9">
        <f t="shared" si="9"/>
        <v>498</v>
      </c>
      <c r="N43" s="5">
        <f t="shared" si="12"/>
        <v>23.956698930208862</v>
      </c>
      <c r="O43" s="11">
        <f t="shared" si="16"/>
        <v>670.787570045848</v>
      </c>
      <c r="P43" s="5">
        <f t="shared" si="13"/>
        <v>58.481915435557845</v>
      </c>
      <c r="Q43" s="9">
        <f t="shared" si="14"/>
        <v>1</v>
      </c>
      <c r="R43" s="9">
        <f t="shared" si="15"/>
        <v>42</v>
      </c>
    </row>
    <row r="44" spans="1:18" ht="12.75">
      <c r="A44" s="27">
        <v>32787</v>
      </c>
      <c r="B44" s="1">
        <f>SUM(BEFL99:BEFL84!B44)</f>
        <v>0</v>
      </c>
      <c r="C44" s="1">
        <f>SUM(BEFL99:BEFL84!C44)</f>
        <v>4</v>
      </c>
      <c r="D44" s="1">
        <f>SUM(BEFL99:BEFL84!D44)</f>
        <v>6</v>
      </c>
      <c r="E44" s="1">
        <f>SUM(BEFL99:BEFL84!E44)</f>
        <v>14</v>
      </c>
      <c r="F44" s="1">
        <f>SUM(BEFL99:BEFL84!F44)</f>
        <v>0</v>
      </c>
      <c r="G44" s="1">
        <f>SUM(BEFL99:BEFL84!G44)</f>
        <v>1</v>
      </c>
      <c r="H44" s="1">
        <f>SUM(BEFL99:BEFL84!H44)</f>
        <v>3</v>
      </c>
      <c r="I44" s="1">
        <f>SUM(BEFL99:BEFL84!I44)</f>
        <v>8</v>
      </c>
      <c r="J44" s="9">
        <f t="shared" si="10"/>
        <v>16</v>
      </c>
      <c r="K44" s="9">
        <f t="shared" si="11"/>
        <v>10</v>
      </c>
      <c r="L44" s="9">
        <f t="shared" si="9"/>
        <v>666</v>
      </c>
      <c r="M44" s="9">
        <f t="shared" si="9"/>
        <v>508</v>
      </c>
      <c r="N44" s="5">
        <f t="shared" si="12"/>
        <v>15.19205298013245</v>
      </c>
      <c r="O44" s="11">
        <f t="shared" si="16"/>
        <v>685.9796230259805</v>
      </c>
      <c r="P44" s="5">
        <f t="shared" si="13"/>
        <v>59.80641874681612</v>
      </c>
      <c r="Q44" s="9">
        <f t="shared" si="14"/>
        <v>5</v>
      </c>
      <c r="R44" s="9">
        <f t="shared" si="15"/>
        <v>31</v>
      </c>
    </row>
    <row r="45" spans="1:18" ht="12.75">
      <c r="A45" s="27">
        <v>32788</v>
      </c>
      <c r="B45" s="1">
        <f>SUM(BEFL99:BEFL84!B45)</f>
        <v>0</v>
      </c>
      <c r="C45" s="1">
        <f>SUM(BEFL99:BEFL84!C45)</f>
        <v>3</v>
      </c>
      <c r="D45" s="1">
        <f>SUM(BEFL99:BEFL84!D45)</f>
        <v>8</v>
      </c>
      <c r="E45" s="1">
        <f>SUM(BEFL99:BEFL84!E45)</f>
        <v>23</v>
      </c>
      <c r="F45" s="1">
        <f>SUM(BEFL99:BEFL84!F45)</f>
        <v>0</v>
      </c>
      <c r="G45" s="1">
        <f>SUM(BEFL99:BEFL84!G45)</f>
        <v>2</v>
      </c>
      <c r="H45" s="1">
        <f>SUM(BEFL99:BEFL84!H45)</f>
        <v>11</v>
      </c>
      <c r="I45" s="1">
        <f>SUM(BEFL99:BEFL84!I45)</f>
        <v>9</v>
      </c>
      <c r="J45" s="9">
        <f t="shared" si="10"/>
        <v>28</v>
      </c>
      <c r="K45" s="9">
        <f t="shared" si="11"/>
        <v>18</v>
      </c>
      <c r="L45" s="9">
        <f aca="true" t="shared" si="17" ref="L45:M64">L44+J45</f>
        <v>694</v>
      </c>
      <c r="M45" s="9">
        <f t="shared" si="17"/>
        <v>526</v>
      </c>
      <c r="N45" s="5">
        <f t="shared" si="12"/>
        <v>26.878247580234333</v>
      </c>
      <c r="O45" s="11">
        <f t="shared" si="16"/>
        <v>712.8578706062148</v>
      </c>
      <c r="P45" s="5">
        <f t="shared" si="13"/>
        <v>62.149770759042305</v>
      </c>
      <c r="Q45" s="9">
        <f t="shared" si="14"/>
        <v>5</v>
      </c>
      <c r="R45" s="9">
        <f t="shared" si="15"/>
        <v>51</v>
      </c>
    </row>
    <row r="46" spans="1:18" ht="12.75">
      <c r="A46" s="27">
        <v>32789</v>
      </c>
      <c r="B46" s="1">
        <f>SUM(BEFL99:BEFL84!B46)</f>
        <v>0</v>
      </c>
      <c r="C46" s="1">
        <f>SUM(BEFL99:BEFL84!C46)</f>
        <v>2</v>
      </c>
      <c r="D46" s="1">
        <f>SUM(BEFL99:BEFL84!D46)</f>
        <v>14</v>
      </c>
      <c r="E46" s="1">
        <f>SUM(BEFL99:BEFL84!E46)</f>
        <v>8</v>
      </c>
      <c r="F46" s="1">
        <f>SUM(BEFL99:BEFL84!F46)</f>
        <v>1</v>
      </c>
      <c r="G46" s="1">
        <f>SUM(BEFL99:BEFL84!G46)</f>
        <v>0</v>
      </c>
      <c r="H46" s="1">
        <f>SUM(BEFL99:BEFL84!H46)</f>
        <v>4</v>
      </c>
      <c r="I46" s="1">
        <f>SUM(BEFL99:BEFL84!I46)</f>
        <v>9</v>
      </c>
      <c r="J46" s="9">
        <f t="shared" si="10"/>
        <v>20</v>
      </c>
      <c r="K46" s="9">
        <f t="shared" si="11"/>
        <v>12</v>
      </c>
      <c r="L46" s="9">
        <f t="shared" si="17"/>
        <v>714</v>
      </c>
      <c r="M46" s="9">
        <f t="shared" si="17"/>
        <v>538</v>
      </c>
      <c r="N46" s="5">
        <f t="shared" si="12"/>
        <v>18.697911360163015</v>
      </c>
      <c r="O46" s="11">
        <f t="shared" si="16"/>
        <v>731.5557819663778</v>
      </c>
      <c r="P46" s="5">
        <f t="shared" si="13"/>
        <v>63.77992868059097</v>
      </c>
      <c r="Q46" s="9">
        <f t="shared" si="14"/>
        <v>3</v>
      </c>
      <c r="R46" s="9">
        <f t="shared" si="15"/>
        <v>35</v>
      </c>
    </row>
    <row r="47" spans="1:18" ht="12.75">
      <c r="A47" s="27">
        <v>32790</v>
      </c>
      <c r="B47" s="1">
        <f>SUM(BEFL99:BEFL84!B47)</f>
        <v>3</v>
      </c>
      <c r="C47" s="1">
        <f>SUM(BEFL99:BEFL84!C47)</f>
        <v>3</v>
      </c>
      <c r="D47" s="1">
        <f>SUM(BEFL99:BEFL84!D47)</f>
        <v>8</v>
      </c>
      <c r="E47" s="1">
        <f>SUM(BEFL99:BEFL84!E47)</f>
        <v>15</v>
      </c>
      <c r="F47" s="1">
        <f>SUM(BEFL99:BEFL84!F47)</f>
        <v>0</v>
      </c>
      <c r="G47" s="1">
        <f>SUM(BEFL99:BEFL84!G47)</f>
        <v>2</v>
      </c>
      <c r="H47" s="1">
        <f>SUM(BEFL99:BEFL84!H47)</f>
        <v>8</v>
      </c>
      <c r="I47" s="1">
        <f>SUM(BEFL99:BEFL84!I47)</f>
        <v>21</v>
      </c>
      <c r="J47" s="9">
        <f t="shared" si="10"/>
        <v>17</v>
      </c>
      <c r="K47" s="9">
        <f t="shared" si="11"/>
        <v>27</v>
      </c>
      <c r="L47" s="9">
        <f t="shared" si="17"/>
        <v>731</v>
      </c>
      <c r="M47" s="9">
        <f t="shared" si="17"/>
        <v>565</v>
      </c>
      <c r="N47" s="5">
        <f t="shared" si="12"/>
        <v>25.709628120224146</v>
      </c>
      <c r="O47" s="11">
        <f t="shared" si="16"/>
        <v>757.265410086602</v>
      </c>
      <c r="P47" s="5">
        <f t="shared" si="13"/>
        <v>66.02139582272036</v>
      </c>
      <c r="Q47" s="9">
        <f t="shared" si="14"/>
        <v>8</v>
      </c>
      <c r="R47" s="9">
        <f t="shared" si="15"/>
        <v>52</v>
      </c>
    </row>
    <row r="48" spans="1:18" ht="12.75">
      <c r="A48" s="27">
        <v>32791</v>
      </c>
      <c r="B48" s="1">
        <f>SUM(BEFL99:BEFL84!B48)</f>
        <v>3</v>
      </c>
      <c r="C48" s="1">
        <f>SUM(BEFL99:BEFL84!C48)</f>
        <v>7</v>
      </c>
      <c r="D48" s="1">
        <f>SUM(BEFL99:BEFL84!D48)</f>
        <v>7</v>
      </c>
      <c r="E48" s="1">
        <f>SUM(BEFL99:BEFL84!E48)</f>
        <v>14</v>
      </c>
      <c r="F48" s="1">
        <f>SUM(BEFL99:BEFL84!F48)</f>
        <v>0</v>
      </c>
      <c r="G48" s="1">
        <f>SUM(BEFL99:BEFL84!G48)</f>
        <v>1</v>
      </c>
      <c r="H48" s="1">
        <f>SUM(BEFL99:BEFL84!H48)</f>
        <v>2</v>
      </c>
      <c r="I48" s="1">
        <f>SUM(BEFL99:BEFL84!I48)</f>
        <v>6</v>
      </c>
      <c r="J48" s="9">
        <f t="shared" si="10"/>
        <v>11</v>
      </c>
      <c r="K48" s="9">
        <f t="shared" si="11"/>
        <v>7</v>
      </c>
      <c r="L48" s="9">
        <f t="shared" si="17"/>
        <v>742</v>
      </c>
      <c r="M48" s="9">
        <f t="shared" si="17"/>
        <v>572</v>
      </c>
      <c r="N48" s="5">
        <f t="shared" si="12"/>
        <v>10.517575140091695</v>
      </c>
      <c r="O48" s="11">
        <f t="shared" si="16"/>
        <v>767.7829852266937</v>
      </c>
      <c r="P48" s="5">
        <f t="shared" si="13"/>
        <v>66.93835965359149</v>
      </c>
      <c r="Q48" s="9">
        <f t="shared" si="14"/>
        <v>11</v>
      </c>
      <c r="R48" s="9">
        <f t="shared" si="15"/>
        <v>29</v>
      </c>
    </row>
    <row r="49" spans="1:18" ht="12.75">
      <c r="A49" s="27">
        <v>32792</v>
      </c>
      <c r="B49" s="1">
        <f>SUM(BEFL99:BEFL84!B49)</f>
        <v>0</v>
      </c>
      <c r="C49" s="1">
        <f>SUM(BEFL99:BEFL84!C49)</f>
        <v>2</v>
      </c>
      <c r="D49" s="1">
        <f>SUM(BEFL99:BEFL84!D49)</f>
        <v>15</v>
      </c>
      <c r="E49" s="1">
        <f>SUM(BEFL99:BEFL84!E49)</f>
        <v>25</v>
      </c>
      <c r="F49" s="1">
        <f>SUM(BEFL99:BEFL84!F49)</f>
        <v>1</v>
      </c>
      <c r="G49" s="1">
        <f>SUM(BEFL99:BEFL84!G49)</f>
        <v>4</v>
      </c>
      <c r="H49" s="1">
        <f>SUM(BEFL99:BEFL84!H49)</f>
        <v>4</v>
      </c>
      <c r="I49" s="1">
        <f>SUM(BEFL99:BEFL84!I49)</f>
        <v>13</v>
      </c>
      <c r="J49" s="9">
        <f t="shared" si="10"/>
        <v>38</v>
      </c>
      <c r="K49" s="9">
        <f t="shared" si="11"/>
        <v>12</v>
      </c>
      <c r="L49" s="9">
        <f t="shared" si="17"/>
        <v>780</v>
      </c>
      <c r="M49" s="9">
        <f t="shared" si="17"/>
        <v>584</v>
      </c>
      <c r="N49" s="5">
        <f t="shared" si="12"/>
        <v>29.215486500254713</v>
      </c>
      <c r="O49" s="11">
        <f t="shared" si="16"/>
        <v>796.9984717269483</v>
      </c>
      <c r="P49" s="5">
        <f t="shared" si="13"/>
        <v>69.48548140601125</v>
      </c>
      <c r="Q49" s="9">
        <f t="shared" si="14"/>
        <v>7</v>
      </c>
      <c r="R49" s="9">
        <f t="shared" si="15"/>
        <v>57</v>
      </c>
    </row>
    <row r="50" spans="1:18" ht="12.75">
      <c r="A50" s="27">
        <v>32793</v>
      </c>
      <c r="B50" s="1">
        <f>SUM(BEFL99:BEFL84!B50)</f>
        <v>0</v>
      </c>
      <c r="C50" s="1">
        <f>SUM(BEFL99:BEFL84!C50)</f>
        <v>2</v>
      </c>
      <c r="D50" s="1">
        <f>SUM(BEFL99:BEFL84!D50)</f>
        <v>18</v>
      </c>
      <c r="E50" s="1">
        <f>SUM(BEFL99:BEFL84!E50)</f>
        <v>27</v>
      </c>
      <c r="F50" s="1">
        <f>SUM(BEFL99:BEFL84!F50)</f>
        <v>0</v>
      </c>
      <c r="G50" s="1">
        <f>SUM(BEFL99:BEFL84!G50)</f>
        <v>3</v>
      </c>
      <c r="H50" s="1">
        <f>SUM(BEFL99:BEFL84!H50)</f>
        <v>10</v>
      </c>
      <c r="I50" s="1">
        <f>SUM(BEFL99:BEFL84!I50)</f>
        <v>14</v>
      </c>
      <c r="J50" s="9">
        <f t="shared" si="10"/>
        <v>43</v>
      </c>
      <c r="K50" s="9">
        <f t="shared" si="11"/>
        <v>21</v>
      </c>
      <c r="L50" s="9">
        <f t="shared" si="17"/>
        <v>823</v>
      </c>
      <c r="M50" s="9">
        <f t="shared" si="17"/>
        <v>605</v>
      </c>
      <c r="N50" s="5">
        <f t="shared" si="12"/>
        <v>37.39582272032603</v>
      </c>
      <c r="O50" s="11">
        <f t="shared" si="16"/>
        <v>834.3942944472743</v>
      </c>
      <c r="P50" s="5">
        <f t="shared" si="13"/>
        <v>72.74579724910853</v>
      </c>
      <c r="Q50" s="9">
        <f t="shared" si="14"/>
        <v>5</v>
      </c>
      <c r="R50" s="9">
        <f t="shared" si="15"/>
        <v>69</v>
      </c>
    </row>
    <row r="51" spans="1:18" ht="12.75">
      <c r="A51" s="27">
        <v>32794</v>
      </c>
      <c r="B51" s="1">
        <f>SUM(BEFL99:BEFL84!B51)</f>
        <v>0</v>
      </c>
      <c r="C51" s="1">
        <f>SUM(BEFL99:BEFL84!C51)</f>
        <v>2</v>
      </c>
      <c r="D51" s="1">
        <f>SUM(BEFL99:BEFL84!D51)</f>
        <v>9</v>
      </c>
      <c r="E51" s="1">
        <f>SUM(BEFL99:BEFL84!E51)</f>
        <v>15</v>
      </c>
      <c r="F51" s="1">
        <f>SUM(BEFL99:BEFL84!F51)</f>
        <v>1</v>
      </c>
      <c r="G51" s="1">
        <f>SUM(BEFL99:BEFL84!G51)</f>
        <v>2</v>
      </c>
      <c r="H51" s="1">
        <f>SUM(BEFL99:BEFL84!H51)</f>
        <v>7</v>
      </c>
      <c r="I51" s="1">
        <f>SUM(BEFL99:BEFL84!I51)</f>
        <v>9</v>
      </c>
      <c r="J51" s="9">
        <f t="shared" si="10"/>
        <v>22</v>
      </c>
      <c r="K51" s="9">
        <f t="shared" si="11"/>
        <v>13</v>
      </c>
      <c r="L51" s="9">
        <f t="shared" si="17"/>
        <v>845</v>
      </c>
      <c r="M51" s="9">
        <f t="shared" si="17"/>
        <v>618</v>
      </c>
      <c r="N51" s="5">
        <f t="shared" si="12"/>
        <v>20.4508405501783</v>
      </c>
      <c r="O51" s="11">
        <f t="shared" si="16"/>
        <v>854.8451349974526</v>
      </c>
      <c r="P51" s="5">
        <f t="shared" si="13"/>
        <v>74.52878247580239</v>
      </c>
      <c r="Q51" s="9">
        <f t="shared" si="14"/>
        <v>5</v>
      </c>
      <c r="R51" s="9">
        <f t="shared" si="15"/>
        <v>40</v>
      </c>
    </row>
    <row r="52" spans="1:18" ht="12.75">
      <c r="A52" s="27">
        <v>32795</v>
      </c>
      <c r="B52" s="1">
        <f>SUM(BEFL99:BEFL84!B52)</f>
        <v>1</v>
      </c>
      <c r="C52" s="1">
        <f>SUM(BEFL99:BEFL84!C52)</f>
        <v>6</v>
      </c>
      <c r="D52" s="1">
        <f>SUM(BEFL99:BEFL84!D52)</f>
        <v>20</v>
      </c>
      <c r="E52" s="1">
        <f>SUM(BEFL99:BEFL84!E52)</f>
        <v>55</v>
      </c>
      <c r="F52" s="1">
        <f>SUM(BEFL99:BEFL84!F52)</f>
        <v>0</v>
      </c>
      <c r="G52" s="1">
        <f>SUM(BEFL99:BEFL84!G52)</f>
        <v>4</v>
      </c>
      <c r="H52" s="1">
        <f>SUM(BEFL99:BEFL84!H52)</f>
        <v>9</v>
      </c>
      <c r="I52" s="1">
        <f>SUM(BEFL99:BEFL84!I52)</f>
        <v>22</v>
      </c>
      <c r="J52" s="9">
        <f t="shared" si="10"/>
        <v>68</v>
      </c>
      <c r="K52" s="9">
        <f t="shared" si="11"/>
        <v>27</v>
      </c>
      <c r="L52" s="9">
        <f t="shared" si="17"/>
        <v>913</v>
      </c>
      <c r="M52" s="9">
        <f t="shared" si="17"/>
        <v>645</v>
      </c>
      <c r="N52" s="5">
        <f t="shared" si="12"/>
        <v>55.509424350483954</v>
      </c>
      <c r="O52" s="11">
        <f t="shared" si="16"/>
        <v>910.3545593479366</v>
      </c>
      <c r="P52" s="5">
        <f t="shared" si="13"/>
        <v>79.36831380539994</v>
      </c>
      <c r="Q52" s="9">
        <f t="shared" si="14"/>
        <v>11</v>
      </c>
      <c r="R52" s="9">
        <f t="shared" si="15"/>
        <v>106</v>
      </c>
    </row>
    <row r="53" spans="1:19" ht="12.75">
      <c r="A53" s="27">
        <v>32796</v>
      </c>
      <c r="B53" s="1">
        <f>SUM(BEFL99:BEFL84!B53)</f>
        <v>1</v>
      </c>
      <c r="C53" s="1">
        <f>SUM(BEFL99:BEFL84!C53)</f>
        <v>0</v>
      </c>
      <c r="D53" s="1">
        <f>SUM(BEFL99:BEFL84!D53)</f>
        <v>3</v>
      </c>
      <c r="E53" s="1">
        <f>SUM(BEFL99:BEFL84!E53)</f>
        <v>3</v>
      </c>
      <c r="F53" s="1">
        <f>SUM(BEFL99:BEFL84!F53)</f>
        <v>0</v>
      </c>
      <c r="G53" s="1">
        <f>SUM(BEFL99:BEFL84!G53)</f>
        <v>0</v>
      </c>
      <c r="H53" s="1">
        <f>SUM(BEFL99:BEFL84!H53)</f>
        <v>0</v>
      </c>
      <c r="I53" s="1">
        <f>SUM(BEFL99:BEFL84!I53)</f>
        <v>1</v>
      </c>
      <c r="J53" s="9">
        <f t="shared" si="10"/>
        <v>5</v>
      </c>
      <c r="K53" s="9">
        <f t="shared" si="11"/>
        <v>1</v>
      </c>
      <c r="L53" s="9">
        <f t="shared" si="17"/>
        <v>918</v>
      </c>
      <c r="M53" s="9">
        <f t="shared" si="17"/>
        <v>646</v>
      </c>
      <c r="N53" s="5">
        <f t="shared" si="12"/>
        <v>3.505858380030565</v>
      </c>
      <c r="O53" s="11">
        <f t="shared" si="16"/>
        <v>913.8604177279672</v>
      </c>
      <c r="P53" s="5">
        <f t="shared" si="13"/>
        <v>79.67396841569031</v>
      </c>
      <c r="Q53" s="9">
        <f t="shared" si="14"/>
        <v>1</v>
      </c>
      <c r="R53" s="9">
        <f t="shared" si="15"/>
        <v>7</v>
      </c>
      <c r="S53" s="8" t="s">
        <v>65</v>
      </c>
    </row>
    <row r="54" spans="1:18" ht="12.75">
      <c r="A54" s="27">
        <v>32797</v>
      </c>
      <c r="B54" s="1">
        <f>SUM(BEFL99:BEFL84!B54)</f>
        <v>0</v>
      </c>
      <c r="C54" s="1">
        <f>SUM(BEFL99:BEFL84!C54)</f>
        <v>7</v>
      </c>
      <c r="D54" s="1">
        <f>SUM(BEFL99:BEFL84!D54)</f>
        <v>8</v>
      </c>
      <c r="E54" s="1">
        <f>SUM(BEFL99:BEFL84!E54)</f>
        <v>30</v>
      </c>
      <c r="F54" s="1">
        <f>SUM(BEFL99:BEFL84!F54)</f>
        <v>0</v>
      </c>
      <c r="G54" s="1">
        <f>SUM(BEFL99:BEFL84!G54)</f>
        <v>2</v>
      </c>
      <c r="H54" s="1">
        <f>SUM(BEFL99:BEFL84!H54)</f>
        <v>2</v>
      </c>
      <c r="I54" s="1">
        <f>SUM(BEFL99:BEFL84!I54)</f>
        <v>15</v>
      </c>
      <c r="J54" s="9">
        <f t="shared" si="10"/>
        <v>31</v>
      </c>
      <c r="K54" s="9">
        <f t="shared" si="11"/>
        <v>15</v>
      </c>
      <c r="L54" s="9">
        <f t="shared" si="17"/>
        <v>949</v>
      </c>
      <c r="M54" s="9">
        <f t="shared" si="17"/>
        <v>661</v>
      </c>
      <c r="N54" s="5">
        <f t="shared" si="12"/>
        <v>26.878247580234333</v>
      </c>
      <c r="O54" s="11">
        <f t="shared" si="16"/>
        <v>940.7386653082015</v>
      </c>
      <c r="P54" s="5">
        <f t="shared" si="13"/>
        <v>82.0173204279165</v>
      </c>
      <c r="Q54" s="9">
        <f t="shared" si="14"/>
        <v>9</v>
      </c>
      <c r="R54" s="9">
        <f t="shared" si="15"/>
        <v>55</v>
      </c>
    </row>
    <row r="55" spans="1:18" ht="12.75">
      <c r="A55" s="27">
        <v>32798</v>
      </c>
      <c r="B55" s="1">
        <f>SUM(BEFL99:BEFL84!B55)</f>
        <v>1</v>
      </c>
      <c r="C55" s="1">
        <f>SUM(BEFL99:BEFL84!C55)</f>
        <v>1</v>
      </c>
      <c r="D55" s="1">
        <f>SUM(BEFL99:BEFL84!D55)</f>
        <v>3</v>
      </c>
      <c r="E55" s="1">
        <f>SUM(BEFL99:BEFL84!E55)</f>
        <v>10</v>
      </c>
      <c r="F55" s="1">
        <f>SUM(BEFL99:BEFL84!F55)</f>
        <v>0</v>
      </c>
      <c r="G55" s="1">
        <f>SUM(BEFL99:BEFL84!G55)</f>
        <v>0</v>
      </c>
      <c r="H55" s="1">
        <f>SUM(BEFL99:BEFL84!H55)</f>
        <v>3</v>
      </c>
      <c r="I55" s="1">
        <f>SUM(BEFL99:BEFL84!I55)</f>
        <v>10</v>
      </c>
      <c r="J55" s="9">
        <f t="shared" si="10"/>
        <v>11</v>
      </c>
      <c r="K55" s="9">
        <f t="shared" si="11"/>
        <v>13</v>
      </c>
      <c r="L55" s="9">
        <f t="shared" si="17"/>
        <v>960</v>
      </c>
      <c r="M55" s="9">
        <f t="shared" si="17"/>
        <v>674</v>
      </c>
      <c r="N55" s="5">
        <f t="shared" si="12"/>
        <v>14.02343352012226</v>
      </c>
      <c r="O55" s="11">
        <f t="shared" si="16"/>
        <v>954.7620988283237</v>
      </c>
      <c r="P55" s="5">
        <f t="shared" si="13"/>
        <v>83.23993886907797</v>
      </c>
      <c r="Q55" s="9">
        <f t="shared" si="14"/>
        <v>2</v>
      </c>
      <c r="R55" s="9">
        <f t="shared" si="15"/>
        <v>26</v>
      </c>
    </row>
    <row r="56" spans="1:18" ht="12.75">
      <c r="A56" s="27">
        <v>32799</v>
      </c>
      <c r="B56" s="1">
        <f>SUM(BEFL99:BEFL84!B56)</f>
        <v>0</v>
      </c>
      <c r="C56" s="1">
        <f>SUM(BEFL99:BEFL84!C56)</f>
        <v>3</v>
      </c>
      <c r="D56" s="1">
        <f>SUM(BEFL99:BEFL84!D56)</f>
        <v>2</v>
      </c>
      <c r="E56" s="1">
        <f>SUM(BEFL99:BEFL84!E56)</f>
        <v>8</v>
      </c>
      <c r="F56" s="1">
        <f>SUM(BEFL99:BEFL84!F56)</f>
        <v>0</v>
      </c>
      <c r="G56" s="1">
        <f>SUM(BEFL99:BEFL84!G56)</f>
        <v>0</v>
      </c>
      <c r="H56" s="1">
        <f>SUM(BEFL99:BEFL84!H56)</f>
        <v>4</v>
      </c>
      <c r="I56" s="1">
        <f>SUM(BEFL99:BEFL84!I56)</f>
        <v>7</v>
      </c>
      <c r="J56" s="9">
        <f t="shared" si="10"/>
        <v>7</v>
      </c>
      <c r="K56" s="9">
        <f t="shared" si="11"/>
        <v>11</v>
      </c>
      <c r="L56" s="9">
        <f t="shared" si="17"/>
        <v>967</v>
      </c>
      <c r="M56" s="9">
        <f t="shared" si="17"/>
        <v>685</v>
      </c>
      <c r="N56" s="5">
        <f t="shared" si="12"/>
        <v>10.517575140091695</v>
      </c>
      <c r="O56" s="11">
        <f t="shared" si="16"/>
        <v>965.2796739684154</v>
      </c>
      <c r="P56" s="5">
        <f t="shared" si="13"/>
        <v>84.1569026999491</v>
      </c>
      <c r="Q56" s="9">
        <f t="shared" si="14"/>
        <v>3</v>
      </c>
      <c r="R56" s="9">
        <f t="shared" si="15"/>
        <v>21</v>
      </c>
    </row>
    <row r="57" spans="1:18" ht="12.75">
      <c r="A57" s="27">
        <v>32800</v>
      </c>
      <c r="B57" s="1">
        <f>SUM(BEFL99:BEFL84!B57)</f>
        <v>1</v>
      </c>
      <c r="C57" s="1">
        <f>SUM(BEFL99:BEFL84!C57)</f>
        <v>2</v>
      </c>
      <c r="D57" s="1">
        <f>SUM(BEFL99:BEFL84!D57)</f>
        <v>1</v>
      </c>
      <c r="E57" s="1">
        <f>SUM(BEFL99:BEFL84!E57)</f>
        <v>7</v>
      </c>
      <c r="F57" s="1">
        <f>SUM(BEFL99:BEFL84!F57)</f>
        <v>0</v>
      </c>
      <c r="G57" s="1">
        <f>SUM(BEFL99:BEFL84!G57)</f>
        <v>2</v>
      </c>
      <c r="H57" s="1">
        <f>SUM(BEFL99:BEFL84!H57)</f>
        <v>4</v>
      </c>
      <c r="I57" s="1">
        <f>SUM(BEFL99:BEFL84!I57)</f>
        <v>6</v>
      </c>
      <c r="J57" s="9">
        <f t="shared" si="10"/>
        <v>5</v>
      </c>
      <c r="K57" s="9">
        <f t="shared" si="11"/>
        <v>8</v>
      </c>
      <c r="L57" s="9">
        <f t="shared" si="17"/>
        <v>972</v>
      </c>
      <c r="M57" s="9">
        <f t="shared" si="17"/>
        <v>693</v>
      </c>
      <c r="N57" s="5">
        <f t="shared" si="12"/>
        <v>7.596026490066225</v>
      </c>
      <c r="O57" s="11">
        <f t="shared" si="16"/>
        <v>972.8757004584817</v>
      </c>
      <c r="P57" s="5">
        <f t="shared" si="13"/>
        <v>84.81915435557825</v>
      </c>
      <c r="Q57" s="9">
        <f t="shared" si="14"/>
        <v>5</v>
      </c>
      <c r="R57" s="9">
        <f t="shared" si="15"/>
        <v>18</v>
      </c>
    </row>
    <row r="58" spans="1:18" ht="12.75">
      <c r="A58" s="27">
        <v>32801</v>
      </c>
      <c r="B58" s="1">
        <f>SUM(BEFL99:BEFL84!B58)</f>
        <v>0</v>
      </c>
      <c r="C58" s="1">
        <f>SUM(BEFL99:BEFL84!C58)</f>
        <v>4</v>
      </c>
      <c r="D58" s="1">
        <f>SUM(BEFL99:BEFL84!D58)</f>
        <v>3</v>
      </c>
      <c r="E58" s="1">
        <f>SUM(BEFL99:BEFL84!E58)</f>
        <v>13</v>
      </c>
      <c r="F58" s="1">
        <f>SUM(BEFL99:BEFL84!F58)</f>
        <v>0</v>
      </c>
      <c r="G58" s="1">
        <f>SUM(BEFL99:BEFL84!G58)</f>
        <v>2</v>
      </c>
      <c r="H58" s="1">
        <f>SUM(BEFL99:BEFL84!H58)</f>
        <v>0</v>
      </c>
      <c r="I58" s="1">
        <f>SUM(BEFL99:BEFL84!I58)</f>
        <v>5</v>
      </c>
      <c r="J58" s="9">
        <f t="shared" si="10"/>
        <v>12</v>
      </c>
      <c r="K58" s="9">
        <f t="shared" si="11"/>
        <v>3</v>
      </c>
      <c r="L58" s="9">
        <f t="shared" si="17"/>
        <v>984</v>
      </c>
      <c r="M58" s="9">
        <f t="shared" si="17"/>
        <v>696</v>
      </c>
      <c r="N58" s="5">
        <f t="shared" si="12"/>
        <v>8.764645950076414</v>
      </c>
      <c r="O58" s="11">
        <f t="shared" si="16"/>
        <v>981.6403464085581</v>
      </c>
      <c r="P58" s="5">
        <f t="shared" si="13"/>
        <v>85.58329088130418</v>
      </c>
      <c r="Q58" s="9">
        <f t="shared" si="14"/>
        <v>6</v>
      </c>
      <c r="R58" s="9">
        <f t="shared" si="15"/>
        <v>21</v>
      </c>
    </row>
    <row r="59" spans="1:18" ht="12.75">
      <c r="A59" s="27">
        <v>32802</v>
      </c>
      <c r="B59" s="1">
        <f>SUM(BEFL99:BEFL84!B59)</f>
        <v>1</v>
      </c>
      <c r="C59" s="1">
        <f>SUM(BEFL99:BEFL84!C59)</f>
        <v>3</v>
      </c>
      <c r="D59" s="1">
        <f>SUM(BEFL99:BEFL84!D59)</f>
        <v>11</v>
      </c>
      <c r="E59" s="1">
        <f>SUM(BEFL99:BEFL84!E59)</f>
        <v>16</v>
      </c>
      <c r="F59" s="1">
        <f>SUM(BEFL99:BEFL84!F59)</f>
        <v>0</v>
      </c>
      <c r="G59" s="1">
        <f>SUM(BEFL99:BEFL84!G59)</f>
        <v>4</v>
      </c>
      <c r="H59" s="1">
        <f>SUM(BEFL99:BEFL84!H59)</f>
        <v>10</v>
      </c>
      <c r="I59" s="1">
        <f>SUM(BEFL99:BEFL84!I59)</f>
        <v>8</v>
      </c>
      <c r="J59" s="9">
        <f t="shared" si="10"/>
        <v>23</v>
      </c>
      <c r="K59" s="9">
        <f t="shared" si="11"/>
        <v>14</v>
      </c>
      <c r="L59" s="9">
        <f t="shared" si="17"/>
        <v>1007</v>
      </c>
      <c r="M59" s="9">
        <f t="shared" si="17"/>
        <v>710</v>
      </c>
      <c r="N59" s="5">
        <f t="shared" si="12"/>
        <v>21.619460010188487</v>
      </c>
      <c r="O59" s="11">
        <f t="shared" si="16"/>
        <v>1003.2598064187466</v>
      </c>
      <c r="P59" s="5">
        <f t="shared" si="13"/>
        <v>87.4681609780948</v>
      </c>
      <c r="Q59" s="9">
        <f t="shared" si="14"/>
        <v>8</v>
      </c>
      <c r="R59" s="9">
        <f t="shared" si="15"/>
        <v>45</v>
      </c>
    </row>
    <row r="60" spans="1:18" ht="12.75">
      <c r="A60" s="27">
        <v>32803</v>
      </c>
      <c r="B60" s="1">
        <f>SUM(BEFL99:BEFL84!B60)</f>
        <v>0</v>
      </c>
      <c r="C60" s="1">
        <f>SUM(BEFL99:BEFL84!C60)</f>
        <v>2</v>
      </c>
      <c r="D60" s="1">
        <f>SUM(BEFL99:BEFL84!D60)</f>
        <v>5</v>
      </c>
      <c r="E60" s="1">
        <f>SUM(BEFL99:BEFL84!E60)</f>
        <v>8</v>
      </c>
      <c r="F60" s="1">
        <f>SUM(BEFL99:BEFL84!F60)</f>
        <v>0</v>
      </c>
      <c r="G60" s="1">
        <f>SUM(BEFL99:BEFL84!G60)</f>
        <v>1</v>
      </c>
      <c r="H60" s="1">
        <f>SUM(BEFL99:BEFL84!H60)</f>
        <v>1</v>
      </c>
      <c r="I60" s="1">
        <f>SUM(BEFL99:BEFL84!I60)</f>
        <v>9</v>
      </c>
      <c r="J60" s="9">
        <f t="shared" si="10"/>
        <v>11</v>
      </c>
      <c r="K60" s="9">
        <f t="shared" si="11"/>
        <v>9</v>
      </c>
      <c r="L60" s="9">
        <f t="shared" si="17"/>
        <v>1018</v>
      </c>
      <c r="M60" s="9">
        <f t="shared" si="17"/>
        <v>719</v>
      </c>
      <c r="N60" s="5">
        <f t="shared" si="12"/>
        <v>11.686194600101885</v>
      </c>
      <c r="O60" s="11">
        <f t="shared" si="16"/>
        <v>1014.9460010188485</v>
      </c>
      <c r="P60" s="5">
        <f t="shared" si="13"/>
        <v>88.48700967906271</v>
      </c>
      <c r="Q60" s="9">
        <f t="shared" si="14"/>
        <v>3</v>
      </c>
      <c r="R60" s="9">
        <f t="shared" si="15"/>
        <v>23</v>
      </c>
    </row>
    <row r="61" spans="1:18" ht="12.75">
      <c r="A61" s="27">
        <v>32804</v>
      </c>
      <c r="B61" s="1">
        <f>SUM(BEFL99:BEFL84!B61)</f>
        <v>1</v>
      </c>
      <c r="C61" s="1">
        <f>SUM(BEFL99:BEFL84!C61)</f>
        <v>1</v>
      </c>
      <c r="D61" s="1">
        <f>SUM(BEFL99:BEFL84!D61)</f>
        <v>2</v>
      </c>
      <c r="E61" s="1">
        <f>SUM(BEFL99:BEFL84!E61)</f>
        <v>3</v>
      </c>
      <c r="F61" s="1">
        <f>SUM(BEFL99:BEFL84!F61)</f>
        <v>0</v>
      </c>
      <c r="G61" s="1">
        <f>SUM(BEFL99:BEFL84!G61)</f>
        <v>0</v>
      </c>
      <c r="H61" s="1">
        <f>SUM(BEFL99:BEFL84!H61)</f>
        <v>3</v>
      </c>
      <c r="I61" s="1">
        <f>SUM(BEFL99:BEFL84!I61)</f>
        <v>7</v>
      </c>
      <c r="J61" s="9">
        <f t="shared" si="10"/>
        <v>3</v>
      </c>
      <c r="K61" s="9">
        <f t="shared" si="11"/>
        <v>10</v>
      </c>
      <c r="L61" s="9">
        <f t="shared" si="17"/>
        <v>1021</v>
      </c>
      <c r="M61" s="9">
        <f t="shared" si="17"/>
        <v>729</v>
      </c>
      <c r="N61" s="5">
        <f t="shared" si="12"/>
        <v>7.596026490066225</v>
      </c>
      <c r="O61" s="11">
        <f t="shared" si="16"/>
        <v>1022.5420275089148</v>
      </c>
      <c r="P61" s="5">
        <f t="shared" si="13"/>
        <v>89.14926133469186</v>
      </c>
      <c r="Q61" s="9">
        <f t="shared" si="14"/>
        <v>2</v>
      </c>
      <c r="R61" s="9">
        <f t="shared" si="15"/>
        <v>15</v>
      </c>
    </row>
    <row r="62" spans="1:18" ht="12.75">
      <c r="A62" s="27">
        <v>32805</v>
      </c>
      <c r="B62" s="1">
        <f>SUM(BEFL99:BEFL84!B62)</f>
        <v>4</v>
      </c>
      <c r="C62" s="1">
        <f>SUM(BEFL99:BEFL84!C62)</f>
        <v>3</v>
      </c>
      <c r="D62" s="1">
        <f>SUM(BEFL99:BEFL84!D62)</f>
        <v>5</v>
      </c>
      <c r="E62" s="1">
        <f>SUM(BEFL99:BEFL84!E62)</f>
        <v>15</v>
      </c>
      <c r="F62" s="1">
        <f>SUM(BEFL99:BEFL84!F62)</f>
        <v>0</v>
      </c>
      <c r="G62" s="1">
        <f>SUM(BEFL99:BEFL84!G62)</f>
        <v>1</v>
      </c>
      <c r="H62" s="1">
        <f>SUM(BEFL99:BEFL84!H62)</f>
        <v>4</v>
      </c>
      <c r="I62" s="1">
        <f>SUM(BEFL99:BEFL84!I62)</f>
        <v>3</v>
      </c>
      <c r="J62" s="9">
        <f t="shared" si="10"/>
        <v>13</v>
      </c>
      <c r="K62" s="9">
        <f t="shared" si="11"/>
        <v>6</v>
      </c>
      <c r="L62" s="9">
        <f t="shared" si="17"/>
        <v>1034</v>
      </c>
      <c r="M62" s="9">
        <f t="shared" si="17"/>
        <v>735</v>
      </c>
      <c r="N62" s="5">
        <f t="shared" si="12"/>
        <v>11.101884870096791</v>
      </c>
      <c r="O62" s="11">
        <f t="shared" si="16"/>
        <v>1033.6439123790115</v>
      </c>
      <c r="P62" s="5">
        <f t="shared" si="13"/>
        <v>90.11716760061135</v>
      </c>
      <c r="Q62" s="9">
        <f t="shared" si="14"/>
        <v>8</v>
      </c>
      <c r="R62" s="9">
        <f t="shared" si="15"/>
        <v>27</v>
      </c>
    </row>
    <row r="63" spans="1:18" ht="12.75">
      <c r="A63" s="27">
        <v>32806</v>
      </c>
      <c r="B63" s="1">
        <f>SUM(BEFL99:BEFL84!B63)</f>
        <v>0</v>
      </c>
      <c r="C63" s="1">
        <f>SUM(BEFL99:BEFL84!C63)</f>
        <v>0</v>
      </c>
      <c r="D63" s="1">
        <f>SUM(BEFL99:BEFL84!D63)</f>
        <v>6</v>
      </c>
      <c r="E63" s="1">
        <f>SUM(BEFL99:BEFL84!E63)</f>
        <v>3</v>
      </c>
      <c r="F63" s="1">
        <f>SUM(BEFL99:BEFL84!F63)</f>
        <v>0</v>
      </c>
      <c r="G63" s="1">
        <f>SUM(BEFL99:BEFL84!G63)</f>
        <v>0</v>
      </c>
      <c r="H63" s="1">
        <f>SUM(BEFL99:BEFL84!H63)</f>
        <v>0</v>
      </c>
      <c r="I63" s="1">
        <f>SUM(BEFL99:BEFL84!I63)</f>
        <v>1</v>
      </c>
      <c r="J63" s="9">
        <f t="shared" si="10"/>
        <v>9</v>
      </c>
      <c r="K63" s="9">
        <f t="shared" si="11"/>
        <v>1</v>
      </c>
      <c r="L63" s="9">
        <f t="shared" si="17"/>
        <v>1043</v>
      </c>
      <c r="M63" s="9">
        <f t="shared" si="17"/>
        <v>736</v>
      </c>
      <c r="N63" s="5">
        <f t="shared" si="12"/>
        <v>5.8430973000509425</v>
      </c>
      <c r="O63" s="11">
        <f t="shared" si="16"/>
        <v>1039.4870096790623</v>
      </c>
      <c r="P63" s="5">
        <f t="shared" si="13"/>
        <v>90.6265919510953</v>
      </c>
      <c r="Q63" s="9">
        <f t="shared" si="14"/>
        <v>0</v>
      </c>
      <c r="R63" s="9">
        <f t="shared" si="15"/>
        <v>10</v>
      </c>
    </row>
    <row r="64" spans="1:18" ht="12.75">
      <c r="A64" s="27">
        <v>32807</v>
      </c>
      <c r="B64" s="1">
        <f>SUM(BEFL99:BEFL84!B64)</f>
        <v>2</v>
      </c>
      <c r="C64" s="1">
        <f>SUM(BEFL99:BEFL84!C64)</f>
        <v>1</v>
      </c>
      <c r="D64" s="1">
        <f>SUM(BEFL99:BEFL84!D64)</f>
        <v>16</v>
      </c>
      <c r="E64" s="1">
        <f>SUM(BEFL99:BEFL84!E64)</f>
        <v>10</v>
      </c>
      <c r="F64" s="1">
        <f>SUM(BEFL99:BEFL84!F64)</f>
        <v>1</v>
      </c>
      <c r="G64" s="1">
        <f>SUM(BEFL99:BEFL84!G64)</f>
        <v>2</v>
      </c>
      <c r="H64" s="1">
        <f>SUM(BEFL99:BEFL84!H64)</f>
        <v>6</v>
      </c>
      <c r="I64" s="1">
        <f>SUM(BEFL99:BEFL84!I64)</f>
        <v>7</v>
      </c>
      <c r="J64" s="9">
        <f t="shared" si="10"/>
        <v>23</v>
      </c>
      <c r="K64" s="9">
        <f t="shared" si="11"/>
        <v>10</v>
      </c>
      <c r="L64" s="9">
        <f t="shared" si="17"/>
        <v>1066</v>
      </c>
      <c r="M64" s="9">
        <f t="shared" si="17"/>
        <v>746</v>
      </c>
      <c r="N64" s="5">
        <f t="shared" si="12"/>
        <v>19.28222109016811</v>
      </c>
      <c r="O64" s="11">
        <f t="shared" si="16"/>
        <v>1058.7692307692305</v>
      </c>
      <c r="P64" s="5">
        <f t="shared" si="13"/>
        <v>92.30769230769236</v>
      </c>
      <c r="Q64" s="9">
        <f t="shared" si="14"/>
        <v>6</v>
      </c>
      <c r="R64" s="9">
        <f t="shared" si="15"/>
        <v>39</v>
      </c>
    </row>
    <row r="65" spans="1:18" ht="12.75">
      <c r="A65" s="27">
        <v>32808</v>
      </c>
      <c r="B65" s="1">
        <f>SUM(BEFL99:BEFL84!B65)</f>
        <v>3</v>
      </c>
      <c r="C65" s="1">
        <f>SUM(BEFL99:BEFL84!C65)</f>
        <v>4</v>
      </c>
      <c r="D65" s="1">
        <f>SUM(BEFL99:BEFL84!D65)</f>
        <v>2</v>
      </c>
      <c r="E65" s="1">
        <f>SUM(BEFL99:BEFL84!E65)</f>
        <v>0</v>
      </c>
      <c r="F65" s="1">
        <f>SUM(BEFL99:BEFL84!F65)</f>
        <v>0</v>
      </c>
      <c r="G65" s="1">
        <f>SUM(BEFL99:BEFL84!G65)</f>
        <v>2</v>
      </c>
      <c r="H65" s="1">
        <f>SUM(BEFL99:BEFL84!H65)</f>
        <v>0</v>
      </c>
      <c r="I65" s="1">
        <f>SUM(BEFL99:BEFL84!I65)</f>
        <v>1</v>
      </c>
      <c r="J65" s="9">
        <f t="shared" si="10"/>
        <v>-5</v>
      </c>
      <c r="K65" s="9">
        <f t="shared" si="11"/>
        <v>-1</v>
      </c>
      <c r="L65" s="9">
        <f aca="true" t="shared" si="18" ref="L65:M84">L64+J65</f>
        <v>1061</v>
      </c>
      <c r="M65" s="9">
        <f t="shared" si="18"/>
        <v>745</v>
      </c>
      <c r="N65" s="5">
        <f t="shared" si="12"/>
        <v>-3.505858380030565</v>
      </c>
      <c r="O65" s="11">
        <f t="shared" si="16"/>
        <v>1055.2633723892</v>
      </c>
      <c r="P65" s="5">
        <f t="shared" si="13"/>
        <v>92.00203769740199</v>
      </c>
      <c r="Q65" s="9">
        <f t="shared" si="14"/>
        <v>9</v>
      </c>
      <c r="R65" s="9">
        <f t="shared" si="15"/>
        <v>3</v>
      </c>
    </row>
    <row r="66" spans="1:18" ht="12.75">
      <c r="A66" s="27">
        <v>32809</v>
      </c>
      <c r="B66" s="1">
        <f>SUM(BEFL99:BEFL84!B66)</f>
        <v>1</v>
      </c>
      <c r="C66" s="1">
        <f>SUM(BEFL99:BEFL84!C66)</f>
        <v>2</v>
      </c>
      <c r="D66" s="1">
        <f>SUM(BEFL99:BEFL84!D66)</f>
        <v>3</v>
      </c>
      <c r="E66" s="1">
        <f>SUM(BEFL99:BEFL84!E66)</f>
        <v>12</v>
      </c>
      <c r="F66" s="1">
        <f>SUM(BEFL99:BEFL84!F66)</f>
        <v>0</v>
      </c>
      <c r="G66" s="1">
        <f>SUM(BEFL99:BEFL84!G66)</f>
        <v>2</v>
      </c>
      <c r="H66" s="1">
        <f>SUM(BEFL99:BEFL84!H66)</f>
        <v>5</v>
      </c>
      <c r="I66" s="1">
        <f>SUM(BEFL99:BEFL84!I66)</f>
        <v>6</v>
      </c>
      <c r="J66" s="9">
        <f t="shared" si="10"/>
        <v>12</v>
      </c>
      <c r="K66" s="9">
        <f t="shared" si="11"/>
        <v>9</v>
      </c>
      <c r="L66" s="9">
        <f t="shared" si="18"/>
        <v>1073</v>
      </c>
      <c r="M66" s="9">
        <f t="shared" si="18"/>
        <v>754</v>
      </c>
      <c r="N66" s="5">
        <f t="shared" si="12"/>
        <v>12.270504330106979</v>
      </c>
      <c r="O66" s="11">
        <f t="shared" si="16"/>
        <v>1067.533876719307</v>
      </c>
      <c r="P66" s="5">
        <f t="shared" si="13"/>
        <v>93.0718288334183</v>
      </c>
      <c r="Q66" s="9">
        <f t="shared" si="14"/>
        <v>5</v>
      </c>
      <c r="R66" s="9">
        <f t="shared" si="15"/>
        <v>26</v>
      </c>
    </row>
    <row r="67" spans="1:19" ht="12.75">
      <c r="A67" s="27">
        <v>32810</v>
      </c>
      <c r="B67" s="1">
        <f>SUM(BEFL99:BEFL84!B67)</f>
        <v>1</v>
      </c>
      <c r="C67" s="1">
        <f>SUM(BEFL99:BEFL84!C67)</f>
        <v>0</v>
      </c>
      <c r="D67" s="1">
        <f>SUM(BEFL99:BEFL84!D67)</f>
        <v>1</v>
      </c>
      <c r="E67" s="1">
        <f>SUM(BEFL99:BEFL84!E67)</f>
        <v>3</v>
      </c>
      <c r="F67" s="1">
        <f>SUM(BEFL99:BEFL84!F67)</f>
        <v>0</v>
      </c>
      <c r="G67" s="1">
        <f>SUM(BEFL99:BEFL84!G67)</f>
        <v>1</v>
      </c>
      <c r="H67" s="1">
        <f>SUM(BEFL99:BEFL84!H67)</f>
        <v>1</v>
      </c>
      <c r="I67" s="1">
        <f>SUM(BEFL99:BEFL84!I67)</f>
        <v>2</v>
      </c>
      <c r="J67" s="9">
        <f t="shared" si="10"/>
        <v>3</v>
      </c>
      <c r="K67" s="9">
        <f t="shared" si="11"/>
        <v>2</v>
      </c>
      <c r="L67" s="9">
        <f t="shared" si="18"/>
        <v>1076</v>
      </c>
      <c r="M67" s="9">
        <f t="shared" si="18"/>
        <v>756</v>
      </c>
      <c r="N67" s="5">
        <f t="shared" si="12"/>
        <v>2.9215486500254713</v>
      </c>
      <c r="O67" s="11">
        <f t="shared" si="16"/>
        <v>1070.4554253693325</v>
      </c>
      <c r="P67" s="5">
        <f t="shared" si="13"/>
        <v>93.32654100866027</v>
      </c>
      <c r="Q67" s="9">
        <f t="shared" si="14"/>
        <v>2</v>
      </c>
      <c r="R67" s="9">
        <f t="shared" si="15"/>
        <v>7</v>
      </c>
      <c r="S67" s="8" t="s">
        <v>66</v>
      </c>
    </row>
    <row r="68" spans="1:18" ht="12.75">
      <c r="A68" s="27">
        <v>32811</v>
      </c>
      <c r="B68" s="1">
        <f>SUM(BEFL99:BEFL84!B68)</f>
        <v>1</v>
      </c>
      <c r="C68" s="1">
        <f>SUM(BEFL99:BEFL84!C68)</f>
        <v>1</v>
      </c>
      <c r="D68" s="1">
        <f>SUM(BEFL99:BEFL84!D68)</f>
        <v>0</v>
      </c>
      <c r="E68" s="1">
        <f>SUM(BEFL99:BEFL84!E68)</f>
        <v>5</v>
      </c>
      <c r="F68" s="1">
        <f>SUM(BEFL99:BEFL84!F68)</f>
        <v>0</v>
      </c>
      <c r="G68" s="1">
        <f>SUM(BEFL99:BEFL84!G68)</f>
        <v>2</v>
      </c>
      <c r="H68" s="1">
        <f>SUM(BEFL99:BEFL84!H68)</f>
        <v>2</v>
      </c>
      <c r="I68" s="1">
        <f>SUM(BEFL99:BEFL84!I68)</f>
        <v>1</v>
      </c>
      <c r="J68" s="9">
        <f aca="true" t="shared" si="19" ref="J68:J101">-B68-C68+D68+E68</f>
        <v>3</v>
      </c>
      <c r="K68" s="9">
        <f aca="true" t="shared" si="20" ref="K68:K101">-F68-G68+H68+I68</f>
        <v>1</v>
      </c>
      <c r="L68" s="9">
        <f t="shared" si="18"/>
        <v>1079</v>
      </c>
      <c r="M68" s="9">
        <f t="shared" si="18"/>
        <v>757</v>
      </c>
      <c r="N68" s="5">
        <f aca="true" t="shared" si="21" ref="N68:N101">(+J68+K68)*($J$103/($J$103+$K$103))</f>
        <v>2.337238920020377</v>
      </c>
      <c r="O68" s="11">
        <f t="shared" si="16"/>
        <v>1072.7926642893528</v>
      </c>
      <c r="P68" s="5">
        <f aca="true" t="shared" si="22" ref="P68:P101">O68*100/$N$103</f>
        <v>93.53031074885385</v>
      </c>
      <c r="Q68" s="9">
        <f aca="true" t="shared" si="23" ref="Q68:Q101">+B68+C68+F68+G68</f>
        <v>4</v>
      </c>
      <c r="R68" s="9">
        <f aca="true" t="shared" si="24" ref="R68:R101">D68+E68+H68+I68</f>
        <v>8</v>
      </c>
    </row>
    <row r="69" spans="1:18" ht="12.75">
      <c r="A69" s="27">
        <v>32812</v>
      </c>
      <c r="B69" s="1">
        <f>SUM(BEFL99:BEFL84!B69)</f>
        <v>1</v>
      </c>
      <c r="C69" s="1">
        <f>SUM(BEFL99:BEFL84!C69)</f>
        <v>2</v>
      </c>
      <c r="D69" s="1">
        <f>SUM(BEFL99:BEFL84!D69)</f>
        <v>3</v>
      </c>
      <c r="E69" s="1">
        <f>SUM(BEFL99:BEFL84!E69)</f>
        <v>4</v>
      </c>
      <c r="F69" s="1">
        <f>SUM(BEFL99:BEFL84!F69)</f>
        <v>0</v>
      </c>
      <c r="G69" s="1">
        <f>SUM(BEFL99:BEFL84!G69)</f>
        <v>1</v>
      </c>
      <c r="H69" s="1">
        <f>SUM(BEFL99:BEFL84!H69)</f>
        <v>4</v>
      </c>
      <c r="I69" s="1">
        <f>SUM(BEFL99:BEFL84!I69)</f>
        <v>2</v>
      </c>
      <c r="J69" s="9">
        <f t="shared" si="19"/>
        <v>4</v>
      </c>
      <c r="K69" s="9">
        <f t="shared" si="20"/>
        <v>5</v>
      </c>
      <c r="L69" s="9">
        <f t="shared" si="18"/>
        <v>1083</v>
      </c>
      <c r="M69" s="9">
        <f t="shared" si="18"/>
        <v>762</v>
      </c>
      <c r="N69" s="5">
        <f t="shared" si="21"/>
        <v>5.258787570045848</v>
      </c>
      <c r="O69" s="11">
        <f aca="true" t="shared" si="25" ref="O69:O101">O68+N69</f>
        <v>1078.0514518593986</v>
      </c>
      <c r="P69" s="5">
        <f t="shared" si="22"/>
        <v>93.9887926642894</v>
      </c>
      <c r="Q69" s="9">
        <f t="shared" si="23"/>
        <v>4</v>
      </c>
      <c r="R69" s="9">
        <f t="shared" si="24"/>
        <v>13</v>
      </c>
    </row>
    <row r="70" spans="1:18" ht="12.75">
      <c r="A70" s="27">
        <v>32813</v>
      </c>
      <c r="B70" s="1">
        <f>SUM(BEFL99:BEFL84!B70)</f>
        <v>1</v>
      </c>
      <c r="C70" s="1">
        <f>SUM(BEFL99:BEFL84!C70)</f>
        <v>2</v>
      </c>
      <c r="D70" s="1">
        <f>SUM(BEFL99:BEFL84!D70)</f>
        <v>2</v>
      </c>
      <c r="E70" s="1">
        <f>SUM(BEFL99:BEFL84!E70)</f>
        <v>5</v>
      </c>
      <c r="F70" s="1">
        <f>SUM(BEFL99:BEFL84!F70)</f>
        <v>0</v>
      </c>
      <c r="G70" s="1">
        <f>SUM(BEFL99:BEFL84!G70)</f>
        <v>2</v>
      </c>
      <c r="H70" s="1">
        <f>SUM(BEFL99:BEFL84!H70)</f>
        <v>2</v>
      </c>
      <c r="I70" s="1">
        <f>SUM(BEFL99:BEFL84!I70)</f>
        <v>5</v>
      </c>
      <c r="J70" s="9">
        <f t="shared" si="19"/>
        <v>4</v>
      </c>
      <c r="K70" s="9">
        <f t="shared" si="20"/>
        <v>5</v>
      </c>
      <c r="L70" s="9">
        <f t="shared" si="18"/>
        <v>1087</v>
      </c>
      <c r="M70" s="9">
        <f t="shared" si="18"/>
        <v>767</v>
      </c>
      <c r="N70" s="5">
        <f t="shared" si="21"/>
        <v>5.258787570045848</v>
      </c>
      <c r="O70" s="11">
        <f t="shared" si="25"/>
        <v>1083.3102394294444</v>
      </c>
      <c r="P70" s="5">
        <f t="shared" si="22"/>
        <v>94.44727457972496</v>
      </c>
      <c r="Q70" s="9">
        <f t="shared" si="23"/>
        <v>5</v>
      </c>
      <c r="R70" s="9">
        <f t="shared" si="24"/>
        <v>14</v>
      </c>
    </row>
    <row r="71" spans="1:18" ht="12.75">
      <c r="A71" s="27">
        <v>32814</v>
      </c>
      <c r="B71" s="1">
        <f>SUM(BEFL99:BEFL84!B71)</f>
        <v>0</v>
      </c>
      <c r="C71" s="1">
        <f>SUM(BEFL99:BEFL84!C71)</f>
        <v>2</v>
      </c>
      <c r="D71" s="1">
        <f>SUM(BEFL99:BEFL84!D71)</f>
        <v>5</v>
      </c>
      <c r="E71" s="1">
        <f>SUM(BEFL99:BEFL84!E71)</f>
        <v>5</v>
      </c>
      <c r="F71" s="1">
        <f>SUM(BEFL99:BEFL84!F71)</f>
        <v>0</v>
      </c>
      <c r="G71" s="1">
        <f>SUM(BEFL99:BEFL84!G71)</f>
        <v>2</v>
      </c>
      <c r="H71" s="1">
        <f>SUM(BEFL99:BEFL84!H71)</f>
        <v>2</v>
      </c>
      <c r="I71" s="1">
        <f>SUM(BEFL99:BEFL84!I71)</f>
        <v>5</v>
      </c>
      <c r="J71" s="9">
        <f t="shared" si="19"/>
        <v>8</v>
      </c>
      <c r="K71" s="9">
        <f t="shared" si="20"/>
        <v>5</v>
      </c>
      <c r="L71" s="9">
        <f t="shared" si="18"/>
        <v>1095</v>
      </c>
      <c r="M71" s="9">
        <f t="shared" si="18"/>
        <v>772</v>
      </c>
      <c r="N71" s="5">
        <f t="shared" si="21"/>
        <v>7.596026490066225</v>
      </c>
      <c r="O71" s="11">
        <f t="shared" si="25"/>
        <v>1090.9062659195106</v>
      </c>
      <c r="P71" s="5">
        <f t="shared" si="22"/>
        <v>95.1095262353541</v>
      </c>
      <c r="Q71" s="9">
        <f t="shared" si="23"/>
        <v>4</v>
      </c>
      <c r="R71" s="9">
        <f t="shared" si="24"/>
        <v>17</v>
      </c>
    </row>
    <row r="72" spans="1:18" ht="12.75">
      <c r="A72" s="27">
        <v>32815</v>
      </c>
      <c r="B72" s="1">
        <f>SUM(BEFL99:BEFL84!B72)</f>
        <v>3</v>
      </c>
      <c r="C72" s="1">
        <f>SUM(BEFL99:BEFL84!C72)</f>
        <v>3</v>
      </c>
      <c r="D72" s="1">
        <f>SUM(BEFL99:BEFL84!D72)</f>
        <v>9</v>
      </c>
      <c r="E72" s="1">
        <f>SUM(BEFL99:BEFL84!E72)</f>
        <v>8</v>
      </c>
      <c r="F72" s="1">
        <f>SUM(BEFL99:BEFL84!F72)</f>
        <v>0</v>
      </c>
      <c r="G72" s="1">
        <f>SUM(BEFL99:BEFL84!G72)</f>
        <v>1</v>
      </c>
      <c r="H72" s="1">
        <f>SUM(BEFL99:BEFL84!H72)</f>
        <v>1</v>
      </c>
      <c r="I72" s="1">
        <f>SUM(BEFL99:BEFL84!I72)</f>
        <v>8</v>
      </c>
      <c r="J72" s="9">
        <f t="shared" si="19"/>
        <v>11</v>
      </c>
      <c r="K72" s="9">
        <f t="shared" si="20"/>
        <v>8</v>
      </c>
      <c r="L72" s="9">
        <f t="shared" si="18"/>
        <v>1106</v>
      </c>
      <c r="M72" s="9">
        <f t="shared" si="18"/>
        <v>780</v>
      </c>
      <c r="N72" s="5">
        <f t="shared" si="21"/>
        <v>11.101884870096791</v>
      </c>
      <c r="O72" s="11">
        <f t="shared" si="25"/>
        <v>1102.0081507896073</v>
      </c>
      <c r="P72" s="5">
        <f t="shared" si="22"/>
        <v>96.0774325012736</v>
      </c>
      <c r="Q72" s="9">
        <f t="shared" si="23"/>
        <v>7</v>
      </c>
      <c r="R72" s="9">
        <f t="shared" si="24"/>
        <v>26</v>
      </c>
    </row>
    <row r="73" spans="1:18" ht="12.75">
      <c r="A73" s="27">
        <v>32816</v>
      </c>
      <c r="B73" s="1">
        <f>SUM(BEFL99:BEFL84!B73)</f>
        <v>1</v>
      </c>
      <c r="C73" s="1">
        <f>SUM(BEFL99:BEFL84!C73)</f>
        <v>1</v>
      </c>
      <c r="D73" s="1">
        <f>SUM(BEFL99:BEFL84!D73)</f>
        <v>4</v>
      </c>
      <c r="E73" s="1">
        <f>SUM(BEFL99:BEFL84!E73)</f>
        <v>8</v>
      </c>
      <c r="F73" s="1">
        <f>SUM(BEFL99:BEFL84!F73)</f>
        <v>0</v>
      </c>
      <c r="G73" s="1">
        <f>SUM(BEFL99:BEFL84!G73)</f>
        <v>2</v>
      </c>
      <c r="H73" s="1">
        <f>SUM(BEFL99:BEFL84!H73)</f>
        <v>4</v>
      </c>
      <c r="I73" s="1">
        <f>SUM(BEFL99:BEFL84!I73)</f>
        <v>7</v>
      </c>
      <c r="J73" s="9">
        <f t="shared" si="19"/>
        <v>10</v>
      </c>
      <c r="K73" s="9">
        <f t="shared" si="20"/>
        <v>9</v>
      </c>
      <c r="L73" s="9">
        <f t="shared" si="18"/>
        <v>1116</v>
      </c>
      <c r="M73" s="9">
        <f t="shared" si="18"/>
        <v>789</v>
      </c>
      <c r="N73" s="5">
        <f t="shared" si="21"/>
        <v>11.101884870096791</v>
      </c>
      <c r="O73" s="11">
        <f t="shared" si="25"/>
        <v>1113.110035659704</v>
      </c>
      <c r="P73" s="5">
        <f t="shared" si="22"/>
        <v>97.0453387671931</v>
      </c>
      <c r="Q73" s="9">
        <f t="shared" si="23"/>
        <v>4</v>
      </c>
      <c r="R73" s="9">
        <f t="shared" si="24"/>
        <v>23</v>
      </c>
    </row>
    <row r="74" spans="1:18" ht="12.75">
      <c r="A74" s="27">
        <v>32817</v>
      </c>
      <c r="B74" s="1">
        <f>SUM(BEFL99:BEFL84!B74)</f>
        <v>3</v>
      </c>
      <c r="C74" s="1">
        <f>SUM(BEFL99:BEFL84!C74)</f>
        <v>0</v>
      </c>
      <c r="D74" s="1">
        <f>SUM(BEFL99:BEFL84!D74)</f>
        <v>2</v>
      </c>
      <c r="E74" s="1">
        <f>SUM(BEFL99:BEFL84!E74)</f>
        <v>0</v>
      </c>
      <c r="F74" s="1">
        <f>SUM(BEFL99:BEFL84!F74)</f>
        <v>0</v>
      </c>
      <c r="G74" s="1">
        <f>SUM(BEFL99:BEFL84!G74)</f>
        <v>2</v>
      </c>
      <c r="H74" s="1">
        <f>SUM(BEFL99:BEFL84!H74)</f>
        <v>6</v>
      </c>
      <c r="I74" s="1">
        <f>SUM(BEFL99:BEFL84!I74)</f>
        <v>5</v>
      </c>
      <c r="J74" s="9">
        <f t="shared" si="19"/>
        <v>-1</v>
      </c>
      <c r="K74" s="9">
        <f t="shared" si="20"/>
        <v>9</v>
      </c>
      <c r="L74" s="9">
        <f t="shared" si="18"/>
        <v>1115</v>
      </c>
      <c r="M74" s="9">
        <f t="shared" si="18"/>
        <v>798</v>
      </c>
      <c r="N74" s="5">
        <f t="shared" si="21"/>
        <v>4.674477840040754</v>
      </c>
      <c r="O74" s="11">
        <f t="shared" si="25"/>
        <v>1117.7845134997447</v>
      </c>
      <c r="P74" s="5">
        <f t="shared" si="22"/>
        <v>97.45287824758026</v>
      </c>
      <c r="Q74" s="9">
        <f t="shared" si="23"/>
        <v>5</v>
      </c>
      <c r="R74" s="9">
        <f t="shared" si="24"/>
        <v>13</v>
      </c>
    </row>
    <row r="75" spans="1:18" ht="12.75">
      <c r="A75" s="27">
        <v>32818</v>
      </c>
      <c r="B75" s="1">
        <f>SUM(BEFL99:BEFL84!B75)</f>
        <v>0</v>
      </c>
      <c r="C75" s="1">
        <f>SUM(BEFL99:BEFL84!C75)</f>
        <v>1</v>
      </c>
      <c r="D75" s="1">
        <f>SUM(BEFL99:BEFL84!D75)</f>
        <v>2</v>
      </c>
      <c r="E75" s="1">
        <f>SUM(BEFL99:BEFL84!E75)</f>
        <v>5</v>
      </c>
      <c r="F75" s="1">
        <f>SUM(BEFL99:BEFL84!F75)</f>
        <v>1</v>
      </c>
      <c r="G75" s="1">
        <f>SUM(BEFL99:BEFL84!G75)</f>
        <v>6</v>
      </c>
      <c r="H75" s="1">
        <f>SUM(BEFL99:BEFL84!H75)</f>
        <v>2</v>
      </c>
      <c r="I75" s="1">
        <f>SUM(BEFL99:BEFL84!I75)</f>
        <v>4</v>
      </c>
      <c r="J75" s="9">
        <f t="shared" si="19"/>
        <v>6</v>
      </c>
      <c r="K75" s="9">
        <f t="shared" si="20"/>
        <v>-1</v>
      </c>
      <c r="L75" s="9">
        <f t="shared" si="18"/>
        <v>1121</v>
      </c>
      <c r="M75" s="9">
        <f t="shared" si="18"/>
        <v>797</v>
      </c>
      <c r="N75" s="5">
        <f t="shared" si="21"/>
        <v>2.9215486500254713</v>
      </c>
      <c r="O75" s="11">
        <f t="shared" si="25"/>
        <v>1120.70606214977</v>
      </c>
      <c r="P75" s="5">
        <f t="shared" si="22"/>
        <v>97.70759042282224</v>
      </c>
      <c r="Q75" s="9">
        <f t="shared" si="23"/>
        <v>8</v>
      </c>
      <c r="R75" s="9">
        <f t="shared" si="24"/>
        <v>13</v>
      </c>
    </row>
    <row r="76" spans="1:18" ht="12.75">
      <c r="A76" s="27">
        <v>32819</v>
      </c>
      <c r="B76" s="1">
        <f>SUM(BEFL99:BEFL84!B76)</f>
        <v>1</v>
      </c>
      <c r="C76" s="1">
        <f>SUM(BEFL99:BEFL84!C76)</f>
        <v>5</v>
      </c>
      <c r="D76" s="1">
        <f>SUM(BEFL99:BEFL84!D76)</f>
        <v>3</v>
      </c>
      <c r="E76" s="1">
        <f>SUM(BEFL99:BEFL84!E76)</f>
        <v>8</v>
      </c>
      <c r="F76" s="1">
        <f>SUM(BEFL99:BEFL84!F76)</f>
        <v>1</v>
      </c>
      <c r="G76" s="1">
        <f>SUM(BEFL99:BEFL84!G76)</f>
        <v>3</v>
      </c>
      <c r="H76" s="1">
        <f>SUM(BEFL99:BEFL84!H76)</f>
        <v>3</v>
      </c>
      <c r="I76" s="1">
        <f>SUM(BEFL99:BEFL84!I76)</f>
        <v>6</v>
      </c>
      <c r="J76" s="9">
        <f t="shared" si="19"/>
        <v>5</v>
      </c>
      <c r="K76" s="9">
        <f t="shared" si="20"/>
        <v>5</v>
      </c>
      <c r="L76" s="9">
        <f t="shared" si="18"/>
        <v>1126</v>
      </c>
      <c r="M76" s="9">
        <f t="shared" si="18"/>
        <v>802</v>
      </c>
      <c r="N76" s="5">
        <f t="shared" si="21"/>
        <v>5.8430973000509425</v>
      </c>
      <c r="O76" s="11">
        <f t="shared" si="25"/>
        <v>1126.549159449821</v>
      </c>
      <c r="P76" s="5">
        <f t="shared" si="22"/>
        <v>98.21701477330618</v>
      </c>
      <c r="Q76" s="9">
        <f t="shared" si="23"/>
        <v>10</v>
      </c>
      <c r="R76" s="9">
        <f t="shared" si="24"/>
        <v>20</v>
      </c>
    </row>
    <row r="77" spans="1:18" ht="12.75">
      <c r="A77" s="27">
        <v>32820</v>
      </c>
      <c r="B77" s="1">
        <f>SUM(BEFL99:BEFL84!B77)</f>
        <v>1</v>
      </c>
      <c r="C77" s="1">
        <f>SUM(BEFL99:BEFL84!C77)</f>
        <v>4</v>
      </c>
      <c r="D77" s="1">
        <f>SUM(BEFL99:BEFL84!D77)</f>
        <v>3</v>
      </c>
      <c r="E77" s="1">
        <f>SUM(BEFL99:BEFL84!E77)</f>
        <v>7</v>
      </c>
      <c r="F77" s="1">
        <f>SUM(BEFL99:BEFL84!F77)</f>
        <v>0</v>
      </c>
      <c r="G77" s="1">
        <f>SUM(BEFL99:BEFL84!G77)</f>
        <v>2</v>
      </c>
      <c r="H77" s="1">
        <f>SUM(BEFL99:BEFL84!H77)</f>
        <v>1</v>
      </c>
      <c r="I77" s="1">
        <f>SUM(BEFL99:BEFL84!I77)</f>
        <v>5</v>
      </c>
      <c r="J77" s="9">
        <f t="shared" si="19"/>
        <v>5</v>
      </c>
      <c r="K77" s="9">
        <f t="shared" si="20"/>
        <v>4</v>
      </c>
      <c r="L77" s="9">
        <f t="shared" si="18"/>
        <v>1131</v>
      </c>
      <c r="M77" s="9">
        <f t="shared" si="18"/>
        <v>806</v>
      </c>
      <c r="N77" s="5">
        <f t="shared" si="21"/>
        <v>5.258787570045848</v>
      </c>
      <c r="O77" s="11">
        <f t="shared" si="25"/>
        <v>1131.8079470198668</v>
      </c>
      <c r="P77" s="5">
        <f t="shared" si="22"/>
        <v>98.67549668874175</v>
      </c>
      <c r="Q77" s="9">
        <f t="shared" si="23"/>
        <v>7</v>
      </c>
      <c r="R77" s="9">
        <f t="shared" si="24"/>
        <v>16</v>
      </c>
    </row>
    <row r="78" spans="1:18" ht="12.75">
      <c r="A78" s="27">
        <v>32821</v>
      </c>
      <c r="B78" s="1">
        <f>SUM(BEFL99:BEFL84!B78)</f>
        <v>0</v>
      </c>
      <c r="C78" s="1">
        <f>SUM(BEFL99:BEFL84!C78)</f>
        <v>2</v>
      </c>
      <c r="D78" s="1">
        <f>SUM(BEFL99:BEFL84!D78)</f>
        <v>7</v>
      </c>
      <c r="E78" s="1">
        <f>SUM(BEFL99:BEFL84!E78)</f>
        <v>7</v>
      </c>
      <c r="F78" s="1">
        <f>SUM(BEFL99:BEFL84!F78)</f>
        <v>0</v>
      </c>
      <c r="G78" s="1">
        <f>SUM(BEFL99:BEFL84!G78)</f>
        <v>3</v>
      </c>
      <c r="H78" s="1">
        <f>SUM(BEFL99:BEFL84!H78)</f>
        <v>6</v>
      </c>
      <c r="I78" s="1">
        <f>SUM(BEFL99:BEFL84!I78)</f>
        <v>3</v>
      </c>
      <c r="J78" s="9">
        <f t="shared" si="19"/>
        <v>12</v>
      </c>
      <c r="K78" s="9">
        <f t="shared" si="20"/>
        <v>6</v>
      </c>
      <c r="L78" s="9">
        <f t="shared" si="18"/>
        <v>1143</v>
      </c>
      <c r="M78" s="9">
        <f t="shared" si="18"/>
        <v>812</v>
      </c>
      <c r="N78" s="5">
        <f t="shared" si="21"/>
        <v>10.517575140091695</v>
      </c>
      <c r="O78" s="11">
        <f t="shared" si="25"/>
        <v>1142.3255221599584</v>
      </c>
      <c r="P78" s="5">
        <f t="shared" si="22"/>
        <v>99.59246051961284</v>
      </c>
      <c r="Q78" s="9">
        <f t="shared" si="23"/>
        <v>5</v>
      </c>
      <c r="R78" s="9">
        <f t="shared" si="24"/>
        <v>23</v>
      </c>
    </row>
    <row r="79" spans="1:18" ht="12.75">
      <c r="A79" s="27">
        <v>32822</v>
      </c>
      <c r="B79" s="1">
        <f>SUM(BEFL99:BEFL84!B79)</f>
        <v>2</v>
      </c>
      <c r="C79" s="1">
        <f>SUM(BEFL99:BEFL84!C79)</f>
        <v>4</v>
      </c>
      <c r="D79" s="1">
        <f>SUM(BEFL99:BEFL84!D79)</f>
        <v>3</v>
      </c>
      <c r="E79" s="1">
        <f>SUM(BEFL99:BEFL84!E79)</f>
        <v>1</v>
      </c>
      <c r="F79" s="1">
        <f>SUM(BEFL99:BEFL84!F79)</f>
        <v>2</v>
      </c>
      <c r="G79" s="1">
        <f>SUM(BEFL99:BEFL84!G79)</f>
        <v>6</v>
      </c>
      <c r="H79" s="1">
        <f>SUM(BEFL99:BEFL84!H79)</f>
        <v>1</v>
      </c>
      <c r="I79" s="1">
        <f>SUM(BEFL99:BEFL84!I79)</f>
        <v>5</v>
      </c>
      <c r="J79" s="9">
        <f t="shared" si="19"/>
        <v>-2</v>
      </c>
      <c r="K79" s="9">
        <f t="shared" si="20"/>
        <v>-2</v>
      </c>
      <c r="L79" s="9">
        <f t="shared" si="18"/>
        <v>1141</v>
      </c>
      <c r="M79" s="9">
        <f t="shared" si="18"/>
        <v>810</v>
      </c>
      <c r="N79" s="5">
        <f t="shared" si="21"/>
        <v>-2.337238920020377</v>
      </c>
      <c r="O79" s="11">
        <f t="shared" si="25"/>
        <v>1139.988283239938</v>
      </c>
      <c r="P79" s="5">
        <f t="shared" si="22"/>
        <v>99.38869077941926</v>
      </c>
      <c r="Q79" s="9">
        <f t="shared" si="23"/>
        <v>14</v>
      </c>
      <c r="R79" s="9">
        <f t="shared" si="24"/>
        <v>10</v>
      </c>
    </row>
    <row r="80" spans="1:18" ht="12.75">
      <c r="A80" s="27">
        <v>32823</v>
      </c>
      <c r="B80" s="1">
        <f>SUM(BEFL99:BEFL84!B80)</f>
        <v>0</v>
      </c>
      <c r="C80" s="1">
        <f>SUM(BEFL99:BEFL84!C80)</f>
        <v>3</v>
      </c>
      <c r="D80" s="1">
        <f>SUM(BEFL99:BEFL84!D80)</f>
        <v>0</v>
      </c>
      <c r="E80" s="1">
        <f>SUM(BEFL99:BEFL84!E80)</f>
        <v>4</v>
      </c>
      <c r="F80" s="1">
        <f>SUM(BEFL99:BEFL84!F80)</f>
        <v>1</v>
      </c>
      <c r="G80" s="1">
        <f>SUM(BEFL99:BEFL84!G80)</f>
        <v>3</v>
      </c>
      <c r="H80" s="1">
        <f>SUM(BEFL99:BEFL84!H80)</f>
        <v>1</v>
      </c>
      <c r="I80" s="1">
        <f>SUM(BEFL99:BEFL84!I80)</f>
        <v>0</v>
      </c>
      <c r="J80" s="9">
        <f t="shared" si="19"/>
        <v>1</v>
      </c>
      <c r="K80" s="9">
        <f t="shared" si="20"/>
        <v>-3</v>
      </c>
      <c r="L80" s="9">
        <f t="shared" si="18"/>
        <v>1142</v>
      </c>
      <c r="M80" s="9">
        <f t="shared" si="18"/>
        <v>807</v>
      </c>
      <c r="N80" s="5">
        <f t="shared" si="21"/>
        <v>-1.1686194600101885</v>
      </c>
      <c r="O80" s="11">
        <f t="shared" si="25"/>
        <v>1138.8196637799279</v>
      </c>
      <c r="P80" s="5">
        <f t="shared" si="22"/>
        <v>99.28680590932247</v>
      </c>
      <c r="Q80" s="9">
        <f t="shared" si="23"/>
        <v>7</v>
      </c>
      <c r="R80" s="9">
        <f t="shared" si="24"/>
        <v>5</v>
      </c>
    </row>
    <row r="81" spans="1:19" ht="12.75">
      <c r="A81" s="27">
        <v>32824</v>
      </c>
      <c r="B81" s="1">
        <f>SUM(BEFL99:BEFL84!B81)</f>
        <v>0</v>
      </c>
      <c r="C81" s="1">
        <f>SUM(BEFL99:BEFL84!C81)</f>
        <v>0</v>
      </c>
      <c r="D81" s="1">
        <f>SUM(BEFL99:BEFL84!D81)</f>
        <v>1</v>
      </c>
      <c r="E81" s="1">
        <f>SUM(BEFL99:BEFL84!E81)</f>
        <v>2</v>
      </c>
      <c r="F81" s="1">
        <f>SUM(BEFL99:BEFL84!F81)</f>
        <v>0</v>
      </c>
      <c r="G81" s="1">
        <f>SUM(BEFL99:BEFL84!G81)</f>
        <v>1</v>
      </c>
      <c r="H81" s="1">
        <f>SUM(BEFL99:BEFL84!H81)</f>
        <v>0</v>
      </c>
      <c r="I81" s="1">
        <f>SUM(BEFL99:BEFL84!I81)</f>
        <v>3</v>
      </c>
      <c r="J81" s="9">
        <f t="shared" si="19"/>
        <v>3</v>
      </c>
      <c r="K81" s="9">
        <f t="shared" si="20"/>
        <v>2</v>
      </c>
      <c r="L81" s="9">
        <f t="shared" si="18"/>
        <v>1145</v>
      </c>
      <c r="M81" s="9">
        <f t="shared" si="18"/>
        <v>809</v>
      </c>
      <c r="N81" s="5">
        <f t="shared" si="21"/>
        <v>2.9215486500254713</v>
      </c>
      <c r="O81" s="11">
        <f t="shared" si="25"/>
        <v>1141.7412124299533</v>
      </c>
      <c r="P81" s="5">
        <f t="shared" si="22"/>
        <v>99.54151808456444</v>
      </c>
      <c r="Q81" s="9">
        <f t="shared" si="23"/>
        <v>1</v>
      </c>
      <c r="R81" s="9">
        <f t="shared" si="24"/>
        <v>6</v>
      </c>
      <c r="S81" s="8" t="s">
        <v>67</v>
      </c>
    </row>
    <row r="82" spans="1:18" ht="12.75">
      <c r="A82" s="27">
        <v>32825</v>
      </c>
      <c r="B82" s="1">
        <f>SUM(BEFL99:BEFL84!B82)</f>
        <v>1</v>
      </c>
      <c r="C82" s="1">
        <f>SUM(BEFL99:BEFL84!C82)</f>
        <v>0</v>
      </c>
      <c r="D82" s="1">
        <f>SUM(BEFL99:BEFL84!D82)</f>
        <v>0</v>
      </c>
      <c r="E82" s="1">
        <f>SUM(BEFL99:BEFL84!E82)</f>
        <v>3</v>
      </c>
      <c r="F82" s="1">
        <f>SUM(BEFL99:BEFL84!F82)</f>
        <v>0</v>
      </c>
      <c r="G82" s="1">
        <f>SUM(BEFL99:BEFL84!G82)</f>
        <v>2</v>
      </c>
      <c r="H82" s="1">
        <f>SUM(BEFL99:BEFL84!H82)</f>
        <v>0</v>
      </c>
      <c r="I82" s="1">
        <f>SUM(BEFL99:BEFL84!I82)</f>
        <v>1</v>
      </c>
      <c r="J82" s="9">
        <f t="shared" si="19"/>
        <v>2</v>
      </c>
      <c r="K82" s="9">
        <f t="shared" si="20"/>
        <v>-1</v>
      </c>
      <c r="L82" s="9">
        <f t="shared" si="18"/>
        <v>1147</v>
      </c>
      <c r="M82" s="9">
        <f t="shared" si="18"/>
        <v>808</v>
      </c>
      <c r="N82" s="5">
        <f t="shared" si="21"/>
        <v>0.5843097300050942</v>
      </c>
      <c r="O82" s="11">
        <f t="shared" si="25"/>
        <v>1142.3255221599584</v>
      </c>
      <c r="P82" s="5">
        <f t="shared" si="22"/>
        <v>99.59246051961284</v>
      </c>
      <c r="Q82" s="9">
        <f t="shared" si="23"/>
        <v>3</v>
      </c>
      <c r="R82" s="9">
        <f t="shared" si="24"/>
        <v>4</v>
      </c>
    </row>
    <row r="83" spans="1:18" ht="12.75">
      <c r="A83" s="27">
        <v>32826</v>
      </c>
      <c r="B83" s="1">
        <f>SUM(BEFL99:BEFL84!B83)</f>
        <v>0</v>
      </c>
      <c r="C83" s="1">
        <f>SUM(BEFL99:BEFL84!C83)</f>
        <v>1</v>
      </c>
      <c r="D83" s="1">
        <f>SUM(BEFL99:BEFL84!D83)</f>
        <v>0</v>
      </c>
      <c r="E83" s="1">
        <f>SUM(BEFL99:BEFL84!E83)</f>
        <v>2</v>
      </c>
      <c r="F83" s="1">
        <f>SUM(BEFL99:BEFL84!F83)</f>
        <v>1</v>
      </c>
      <c r="G83" s="1">
        <f>SUM(BEFL99:BEFL84!G83)</f>
        <v>0</v>
      </c>
      <c r="H83" s="1">
        <f>SUM(BEFL99:BEFL84!H83)</f>
        <v>0</v>
      </c>
      <c r="I83" s="1">
        <f>SUM(BEFL99:BEFL84!I83)</f>
        <v>4</v>
      </c>
      <c r="J83" s="9">
        <f t="shared" si="19"/>
        <v>1</v>
      </c>
      <c r="K83" s="9">
        <f t="shared" si="20"/>
        <v>3</v>
      </c>
      <c r="L83" s="9">
        <f t="shared" si="18"/>
        <v>1148</v>
      </c>
      <c r="M83" s="9">
        <f t="shared" si="18"/>
        <v>811</v>
      </c>
      <c r="N83" s="5">
        <f t="shared" si="21"/>
        <v>2.337238920020377</v>
      </c>
      <c r="O83" s="11">
        <f t="shared" si="25"/>
        <v>1144.6627610799787</v>
      </c>
      <c r="P83" s="5">
        <f t="shared" si="22"/>
        <v>99.79623025980642</v>
      </c>
      <c r="Q83" s="9">
        <f t="shared" si="23"/>
        <v>2</v>
      </c>
      <c r="R83" s="9">
        <f t="shared" si="24"/>
        <v>6</v>
      </c>
    </row>
    <row r="84" spans="1:18" ht="12.75">
      <c r="A84" s="27">
        <v>32827</v>
      </c>
      <c r="B84" s="1">
        <f>SUM(BEFL99:BEFL84!B84)</f>
        <v>1</v>
      </c>
      <c r="C84" s="1">
        <f>SUM(BEFL99:BEFL84!C84)</f>
        <v>1</v>
      </c>
      <c r="D84" s="1">
        <f>SUM(BEFL99:BEFL84!D84)</f>
        <v>0</v>
      </c>
      <c r="E84" s="1">
        <f>SUM(BEFL99:BEFL84!E84)</f>
        <v>4</v>
      </c>
      <c r="F84" s="1">
        <f>SUM(BEFL99:BEFL84!F84)</f>
        <v>0</v>
      </c>
      <c r="G84" s="1">
        <f>SUM(BEFL99:BEFL84!G84)</f>
        <v>2</v>
      </c>
      <c r="H84" s="1">
        <f>SUM(BEFL99:BEFL84!H84)</f>
        <v>0</v>
      </c>
      <c r="I84" s="1">
        <f>SUM(BEFL99:BEFL84!I84)</f>
        <v>2</v>
      </c>
      <c r="J84" s="9">
        <f t="shared" si="19"/>
        <v>2</v>
      </c>
      <c r="K84" s="9">
        <f t="shared" si="20"/>
        <v>0</v>
      </c>
      <c r="L84" s="9">
        <f t="shared" si="18"/>
        <v>1150</v>
      </c>
      <c r="M84" s="9">
        <f t="shared" si="18"/>
        <v>811</v>
      </c>
      <c r="N84" s="5">
        <f t="shared" si="21"/>
        <v>1.1686194600101885</v>
      </c>
      <c r="O84" s="11">
        <f t="shared" si="25"/>
        <v>1145.831380539989</v>
      </c>
      <c r="P84" s="5">
        <f t="shared" si="22"/>
        <v>99.8981151299032</v>
      </c>
      <c r="Q84" s="9">
        <f t="shared" si="23"/>
        <v>4</v>
      </c>
      <c r="R84" s="9">
        <f t="shared" si="24"/>
        <v>6</v>
      </c>
    </row>
    <row r="85" spans="1:18" ht="12.75">
      <c r="A85" s="27">
        <v>32828</v>
      </c>
      <c r="B85" s="1">
        <f>SUM(BEFL99:BEFL84!B85)</f>
        <v>2</v>
      </c>
      <c r="C85" s="1">
        <f>SUM(BEFL99:BEFL84!C85)</f>
        <v>0</v>
      </c>
      <c r="D85" s="1">
        <f>SUM(BEFL99:BEFL84!D85)</f>
        <v>0</v>
      </c>
      <c r="E85" s="1">
        <f>SUM(BEFL99:BEFL84!E85)</f>
        <v>1</v>
      </c>
      <c r="F85" s="1">
        <f>SUM(BEFL99:BEFL84!F85)</f>
        <v>0</v>
      </c>
      <c r="G85" s="1">
        <f>SUM(BEFL99:BEFL84!G85)</f>
        <v>3</v>
      </c>
      <c r="H85" s="1">
        <f>SUM(BEFL99:BEFL84!H85)</f>
        <v>3</v>
      </c>
      <c r="I85" s="1">
        <f>SUM(BEFL99:BEFL84!I85)</f>
        <v>2</v>
      </c>
      <c r="J85" s="9">
        <f t="shared" si="19"/>
        <v>-1</v>
      </c>
      <c r="K85" s="9">
        <f t="shared" si="20"/>
        <v>2</v>
      </c>
      <c r="L85" s="9">
        <f aca="true" t="shared" si="26" ref="L85:M101">L84+J85</f>
        <v>1149</v>
      </c>
      <c r="M85" s="9">
        <f t="shared" si="26"/>
        <v>813</v>
      </c>
      <c r="N85" s="5">
        <f t="shared" si="21"/>
        <v>0.5843097300050942</v>
      </c>
      <c r="O85" s="11">
        <f t="shared" si="25"/>
        <v>1146.415690269994</v>
      </c>
      <c r="P85" s="5">
        <f t="shared" si="22"/>
        <v>99.9490575649516</v>
      </c>
      <c r="Q85" s="9">
        <f t="shared" si="23"/>
        <v>5</v>
      </c>
      <c r="R85" s="9">
        <f t="shared" si="24"/>
        <v>6</v>
      </c>
    </row>
    <row r="86" spans="1:18" ht="12.75">
      <c r="A86" s="27">
        <v>32829</v>
      </c>
      <c r="B86" s="1">
        <f>SUM(BEFL99:BEFL84!B86)</f>
        <v>0</v>
      </c>
      <c r="C86" s="1">
        <f>SUM(BEFL99:BEFL84!C86)</f>
        <v>1</v>
      </c>
      <c r="D86" s="1">
        <f>SUM(BEFL99:BEFL84!D86)</f>
        <v>0</v>
      </c>
      <c r="E86" s="1">
        <f>SUM(BEFL99:BEFL84!E86)</f>
        <v>1</v>
      </c>
      <c r="F86" s="1">
        <f>SUM(BEFL99:BEFL84!F86)</f>
        <v>0</v>
      </c>
      <c r="G86" s="1">
        <f>SUM(BEFL99:BEFL84!G86)</f>
        <v>0</v>
      </c>
      <c r="H86" s="1">
        <f>SUM(BEFL99:BEFL84!H86)</f>
        <v>0</v>
      </c>
      <c r="I86" s="1">
        <f>SUM(BEFL99:BEFL84!I86)</f>
        <v>0</v>
      </c>
      <c r="J86" s="9">
        <f t="shared" si="19"/>
        <v>0</v>
      </c>
      <c r="K86" s="9">
        <f t="shared" si="20"/>
        <v>0</v>
      </c>
      <c r="L86" s="9">
        <f t="shared" si="26"/>
        <v>1149</v>
      </c>
      <c r="M86" s="9">
        <f t="shared" si="26"/>
        <v>813</v>
      </c>
      <c r="N86" s="5">
        <f t="shared" si="21"/>
        <v>0</v>
      </c>
      <c r="O86" s="11">
        <f t="shared" si="25"/>
        <v>1146.415690269994</v>
      </c>
      <c r="P86" s="5">
        <f t="shared" si="22"/>
        <v>99.9490575649516</v>
      </c>
      <c r="Q86" s="9">
        <f t="shared" si="23"/>
        <v>1</v>
      </c>
      <c r="R86" s="9">
        <f t="shared" si="24"/>
        <v>1</v>
      </c>
    </row>
    <row r="87" spans="1:18" ht="12.75">
      <c r="A87" s="27">
        <v>32830</v>
      </c>
      <c r="B87" s="1">
        <f>SUM(BEFL99:BEFL84!B87)</f>
        <v>0</v>
      </c>
      <c r="C87" s="1">
        <f>SUM(BEFL99:BEFL84!C87)</f>
        <v>2</v>
      </c>
      <c r="D87" s="1">
        <f>SUM(BEFL99:BEFL84!D87)</f>
        <v>0</v>
      </c>
      <c r="E87" s="1">
        <f>SUM(BEFL99:BEFL84!E87)</f>
        <v>3</v>
      </c>
      <c r="F87" s="1">
        <f>SUM(BEFL99:BEFL84!F87)</f>
        <v>0</v>
      </c>
      <c r="G87" s="1">
        <f>SUM(BEFL99:BEFL84!G87)</f>
        <v>2</v>
      </c>
      <c r="H87" s="1">
        <f>SUM(BEFL99:BEFL84!H87)</f>
        <v>0</v>
      </c>
      <c r="I87" s="1">
        <f>SUM(BEFL99:BEFL84!I87)</f>
        <v>0</v>
      </c>
      <c r="J87" s="9">
        <f t="shared" si="19"/>
        <v>1</v>
      </c>
      <c r="K87" s="9">
        <f t="shared" si="20"/>
        <v>-2</v>
      </c>
      <c r="L87" s="9">
        <f t="shared" si="26"/>
        <v>1150</v>
      </c>
      <c r="M87" s="9">
        <f t="shared" si="26"/>
        <v>811</v>
      </c>
      <c r="N87" s="5">
        <f t="shared" si="21"/>
        <v>-0.5843097300050942</v>
      </c>
      <c r="O87" s="11">
        <f t="shared" si="25"/>
        <v>1145.831380539989</v>
      </c>
      <c r="P87" s="5">
        <f t="shared" si="22"/>
        <v>99.8981151299032</v>
      </c>
      <c r="Q87" s="9">
        <f t="shared" si="23"/>
        <v>4</v>
      </c>
      <c r="R87" s="9">
        <f t="shared" si="24"/>
        <v>3</v>
      </c>
    </row>
    <row r="88" spans="1:18" ht="12.75">
      <c r="A88" s="27">
        <v>32831</v>
      </c>
      <c r="B88" s="1">
        <f>SUM(BEFL99:BEFL84!B88)</f>
        <v>0</v>
      </c>
      <c r="C88" s="1">
        <f>SUM(BEFL99:BEFL84!C88)</f>
        <v>1</v>
      </c>
      <c r="D88" s="1">
        <f>SUM(BEFL99:BEFL84!D88)</f>
        <v>0</v>
      </c>
      <c r="E88" s="1">
        <f>SUM(BEFL99:BEFL84!E88)</f>
        <v>0</v>
      </c>
      <c r="F88" s="1">
        <f>SUM(BEFL99:BEFL84!F88)</f>
        <v>1</v>
      </c>
      <c r="G88" s="1">
        <f>SUM(BEFL99:BEFL84!G88)</f>
        <v>1</v>
      </c>
      <c r="H88" s="1">
        <f>SUM(BEFL99:BEFL84!H88)</f>
        <v>0</v>
      </c>
      <c r="I88" s="1">
        <f>SUM(BEFL99:BEFL84!I88)</f>
        <v>0</v>
      </c>
      <c r="J88" s="9">
        <f t="shared" si="19"/>
        <v>-1</v>
      </c>
      <c r="K88" s="9">
        <f t="shared" si="20"/>
        <v>-2</v>
      </c>
      <c r="L88" s="9">
        <f t="shared" si="26"/>
        <v>1149</v>
      </c>
      <c r="M88" s="9">
        <f t="shared" si="26"/>
        <v>809</v>
      </c>
      <c r="N88" s="5">
        <f t="shared" si="21"/>
        <v>-1.7529291900152826</v>
      </c>
      <c r="O88" s="11">
        <f t="shared" si="25"/>
        <v>1144.0784513499736</v>
      </c>
      <c r="P88" s="5">
        <f t="shared" si="22"/>
        <v>99.74528782475802</v>
      </c>
      <c r="Q88" s="9">
        <f t="shared" si="23"/>
        <v>3</v>
      </c>
      <c r="R88" s="9">
        <f t="shared" si="24"/>
        <v>0</v>
      </c>
    </row>
    <row r="89" spans="1:18" ht="12.75">
      <c r="A89" s="27">
        <v>32832</v>
      </c>
      <c r="B89" s="1">
        <f>SUM(BEFL99:BEFL84!B89)</f>
        <v>0</v>
      </c>
      <c r="C89" s="1">
        <f>SUM(BEFL99:BEFL84!C89)</f>
        <v>0</v>
      </c>
      <c r="D89" s="1">
        <f>SUM(BEFL99:BEFL84!D89)</f>
        <v>0</v>
      </c>
      <c r="E89" s="1">
        <f>SUM(BEFL99:BEFL84!E89)</f>
        <v>0</v>
      </c>
      <c r="F89" s="1">
        <f>SUM(BEFL99:BEFL84!F89)</f>
        <v>1</v>
      </c>
      <c r="G89" s="1">
        <f>SUM(BEFL99:BEFL84!G89)</f>
        <v>0</v>
      </c>
      <c r="H89" s="1">
        <f>SUM(BEFL99:BEFL84!H89)</f>
        <v>0</v>
      </c>
      <c r="I89" s="1">
        <f>SUM(BEFL99:BEFL84!I89)</f>
        <v>2</v>
      </c>
      <c r="J89" s="9">
        <f t="shared" si="19"/>
        <v>0</v>
      </c>
      <c r="K89" s="9">
        <f t="shared" si="20"/>
        <v>1</v>
      </c>
      <c r="L89" s="9">
        <f t="shared" si="26"/>
        <v>1149</v>
      </c>
      <c r="M89" s="9">
        <f t="shared" si="26"/>
        <v>810</v>
      </c>
      <c r="N89" s="5">
        <f t="shared" si="21"/>
        <v>0.5843097300050942</v>
      </c>
      <c r="O89" s="11">
        <f t="shared" si="25"/>
        <v>1144.6627610799787</v>
      </c>
      <c r="P89" s="5">
        <f t="shared" si="22"/>
        <v>99.79623025980642</v>
      </c>
      <c r="Q89" s="9">
        <f t="shared" si="23"/>
        <v>1</v>
      </c>
      <c r="R89" s="9">
        <f t="shared" si="24"/>
        <v>2</v>
      </c>
    </row>
    <row r="90" spans="1:18" ht="12.75">
      <c r="A90" s="27">
        <v>32833</v>
      </c>
      <c r="B90" s="1">
        <f>SUM(BEFL99:BEFL84!B90)</f>
        <v>1</v>
      </c>
      <c r="C90" s="1">
        <f>SUM(BEFL99:BEFL84!C90)</f>
        <v>3</v>
      </c>
      <c r="D90" s="1">
        <f>SUM(BEFL99:BEFL84!D90)</f>
        <v>0</v>
      </c>
      <c r="E90" s="1">
        <f>SUM(BEFL99:BEFL84!E90)</f>
        <v>1</v>
      </c>
      <c r="F90" s="1">
        <f>SUM(BEFL99:BEFL84!F90)</f>
        <v>0</v>
      </c>
      <c r="G90" s="1">
        <f>SUM(BEFL99:BEFL84!G90)</f>
        <v>0</v>
      </c>
      <c r="H90" s="1">
        <f>SUM(BEFL99:BEFL84!H90)</f>
        <v>1</v>
      </c>
      <c r="I90" s="1">
        <f>SUM(BEFL99:BEFL84!I90)</f>
        <v>0</v>
      </c>
      <c r="J90" s="9">
        <f t="shared" si="19"/>
        <v>-3</v>
      </c>
      <c r="K90" s="9">
        <f t="shared" si="20"/>
        <v>1</v>
      </c>
      <c r="L90" s="9">
        <f t="shared" si="26"/>
        <v>1146</v>
      </c>
      <c r="M90" s="9">
        <f t="shared" si="26"/>
        <v>811</v>
      </c>
      <c r="N90" s="5">
        <f t="shared" si="21"/>
        <v>-1.1686194600101885</v>
      </c>
      <c r="O90" s="11">
        <f t="shared" si="25"/>
        <v>1143.4941416199686</v>
      </c>
      <c r="P90" s="5">
        <f t="shared" si="22"/>
        <v>99.69434538970964</v>
      </c>
      <c r="Q90" s="9">
        <f t="shared" si="23"/>
        <v>4</v>
      </c>
      <c r="R90" s="9">
        <f t="shared" si="24"/>
        <v>2</v>
      </c>
    </row>
    <row r="91" spans="1:18" ht="12.75">
      <c r="A91" s="27">
        <v>32834</v>
      </c>
      <c r="B91" s="1">
        <f>SUM(BEFL99:BEFL84!B91)</f>
        <v>1</v>
      </c>
      <c r="C91" s="1">
        <f>SUM(BEFL99:BEFL84!C91)</f>
        <v>0</v>
      </c>
      <c r="D91" s="1">
        <f>SUM(BEFL99:BEFL84!D91)</f>
        <v>0</v>
      </c>
      <c r="E91" s="1">
        <f>SUM(BEFL99:BEFL84!E91)</f>
        <v>0</v>
      </c>
      <c r="F91" s="1">
        <f>SUM(BEFL99:BEFL84!F91)</f>
        <v>0</v>
      </c>
      <c r="G91" s="1">
        <f>SUM(BEFL99:BEFL84!G91)</f>
        <v>0</v>
      </c>
      <c r="H91" s="1">
        <f>SUM(BEFL99:BEFL84!H91)</f>
        <v>0</v>
      </c>
      <c r="I91" s="1">
        <f>SUM(BEFL99:BEFL84!I91)</f>
        <v>0</v>
      </c>
      <c r="J91" s="9">
        <f t="shared" si="19"/>
        <v>-1</v>
      </c>
      <c r="K91" s="9">
        <f t="shared" si="20"/>
        <v>0</v>
      </c>
      <c r="L91" s="9">
        <f t="shared" si="26"/>
        <v>1145</v>
      </c>
      <c r="M91" s="9">
        <f t="shared" si="26"/>
        <v>811</v>
      </c>
      <c r="N91" s="5">
        <f t="shared" si="21"/>
        <v>-0.5843097300050942</v>
      </c>
      <c r="O91" s="11">
        <f t="shared" si="25"/>
        <v>1142.9098318899635</v>
      </c>
      <c r="P91" s="5">
        <f t="shared" si="22"/>
        <v>99.64340295466124</v>
      </c>
      <c r="Q91" s="9">
        <f t="shared" si="23"/>
        <v>1</v>
      </c>
      <c r="R91" s="9">
        <f t="shared" si="24"/>
        <v>0</v>
      </c>
    </row>
    <row r="92" spans="1:18" ht="12.75">
      <c r="A92" s="27">
        <v>32835</v>
      </c>
      <c r="B92" s="1">
        <f>SUM(BEFL99:BEFL84!B92)</f>
        <v>0</v>
      </c>
      <c r="C92" s="1">
        <f>SUM(BEFL99:BEFL84!C92)</f>
        <v>0</v>
      </c>
      <c r="D92" s="1">
        <f>SUM(BEFL99:BEFL84!D92)</f>
        <v>1</v>
      </c>
      <c r="E92" s="1">
        <f>SUM(BEFL99:BEFL84!E92)</f>
        <v>0</v>
      </c>
      <c r="F92" s="1">
        <f>SUM(BEFL99:BEFL84!F92)</f>
        <v>0</v>
      </c>
      <c r="G92" s="1">
        <f>SUM(BEFL99:BEFL84!G92)</f>
        <v>1</v>
      </c>
      <c r="H92" s="1">
        <f>SUM(BEFL99:BEFL84!H92)</f>
        <v>2</v>
      </c>
      <c r="I92" s="1">
        <f>SUM(BEFL99:BEFL84!I92)</f>
        <v>3</v>
      </c>
      <c r="J92" s="9">
        <f t="shared" si="19"/>
        <v>1</v>
      </c>
      <c r="K92" s="9">
        <f t="shared" si="20"/>
        <v>4</v>
      </c>
      <c r="L92" s="9">
        <f t="shared" si="26"/>
        <v>1146</v>
      </c>
      <c r="M92" s="9">
        <f t="shared" si="26"/>
        <v>815</v>
      </c>
      <c r="N92" s="5">
        <f t="shared" si="21"/>
        <v>2.9215486500254713</v>
      </c>
      <c r="O92" s="11">
        <f t="shared" si="25"/>
        <v>1145.831380539989</v>
      </c>
      <c r="P92" s="5">
        <f t="shared" si="22"/>
        <v>99.8981151299032</v>
      </c>
      <c r="Q92" s="9">
        <f t="shared" si="23"/>
        <v>1</v>
      </c>
      <c r="R92" s="9">
        <f t="shared" si="24"/>
        <v>6</v>
      </c>
    </row>
    <row r="93" spans="1:18" ht="12.75">
      <c r="A93" s="27">
        <v>32836</v>
      </c>
      <c r="B93" s="1">
        <f>SUM(BEFL99:BEFL84!B93)</f>
        <v>0</v>
      </c>
      <c r="C93" s="1">
        <f>SUM(BEFL99:BEFL84!C93)</f>
        <v>2</v>
      </c>
      <c r="D93" s="1">
        <f>SUM(BEFL99:BEFL84!D93)</f>
        <v>1</v>
      </c>
      <c r="E93" s="1">
        <f>SUM(BEFL99:BEFL84!E93)</f>
        <v>0</v>
      </c>
      <c r="F93" s="1">
        <f>SUM(BEFL99:BEFL84!F93)</f>
        <v>0</v>
      </c>
      <c r="G93" s="1">
        <f>SUM(BEFL99:BEFL84!G93)</f>
        <v>1</v>
      </c>
      <c r="H93" s="1">
        <f>SUM(BEFL99:BEFL84!H93)</f>
        <v>0</v>
      </c>
      <c r="I93" s="1">
        <f>SUM(BEFL99:BEFL84!I93)</f>
        <v>0</v>
      </c>
      <c r="J93" s="9">
        <f t="shared" si="19"/>
        <v>-1</v>
      </c>
      <c r="K93" s="9">
        <f t="shared" si="20"/>
        <v>-1</v>
      </c>
      <c r="L93" s="9">
        <f t="shared" si="26"/>
        <v>1145</v>
      </c>
      <c r="M93" s="9">
        <f t="shared" si="26"/>
        <v>814</v>
      </c>
      <c r="N93" s="5">
        <f t="shared" si="21"/>
        <v>-1.1686194600101885</v>
      </c>
      <c r="O93" s="11">
        <f t="shared" si="25"/>
        <v>1144.6627610799787</v>
      </c>
      <c r="P93" s="5">
        <f t="shared" si="22"/>
        <v>99.79623025980642</v>
      </c>
      <c r="Q93" s="9">
        <f t="shared" si="23"/>
        <v>3</v>
      </c>
      <c r="R93" s="9">
        <f t="shared" si="24"/>
        <v>1</v>
      </c>
    </row>
    <row r="94" spans="1:18" ht="12.75">
      <c r="A94" s="27">
        <v>32837</v>
      </c>
      <c r="B94" s="1">
        <f>SUM(BEFL99:BEFL84!B94)</f>
        <v>1</v>
      </c>
      <c r="C94" s="1">
        <f>SUM(BEFL99:BEFL84!C94)</f>
        <v>0</v>
      </c>
      <c r="D94" s="1">
        <f>SUM(BEFL99:BEFL84!D94)</f>
        <v>1</v>
      </c>
      <c r="E94" s="1">
        <f>SUM(BEFL99:BEFL84!E94)</f>
        <v>2</v>
      </c>
      <c r="F94" s="1">
        <f>SUM(BEFL99:BEFL84!F94)</f>
        <v>1</v>
      </c>
      <c r="G94" s="1">
        <f>SUM(BEFL99:BEFL84!G94)</f>
        <v>3</v>
      </c>
      <c r="H94" s="1">
        <f>SUM(BEFL99:BEFL84!H94)</f>
        <v>1</v>
      </c>
      <c r="I94" s="1">
        <f>SUM(BEFL99:BEFL84!I94)</f>
        <v>1</v>
      </c>
      <c r="J94" s="9">
        <f t="shared" si="19"/>
        <v>2</v>
      </c>
      <c r="K94" s="9">
        <f t="shared" si="20"/>
        <v>-2</v>
      </c>
      <c r="L94" s="9">
        <f t="shared" si="26"/>
        <v>1147</v>
      </c>
      <c r="M94" s="9">
        <f t="shared" si="26"/>
        <v>812</v>
      </c>
      <c r="N94" s="5">
        <f t="shared" si="21"/>
        <v>0</v>
      </c>
      <c r="O94" s="11">
        <f t="shared" si="25"/>
        <v>1144.6627610799787</v>
      </c>
      <c r="P94" s="5">
        <f t="shared" si="22"/>
        <v>99.79623025980642</v>
      </c>
      <c r="Q94" s="9">
        <f t="shared" si="23"/>
        <v>5</v>
      </c>
      <c r="R94" s="9">
        <f t="shared" si="24"/>
        <v>5</v>
      </c>
    </row>
    <row r="95" spans="1:19" ht="12.75">
      <c r="A95" s="27">
        <v>32838</v>
      </c>
      <c r="B95" s="1">
        <f>SUM(BEFL99:BEFL84!B95)</f>
        <v>0</v>
      </c>
      <c r="C95" s="1">
        <f>SUM(BEFL99:BEFL84!C95)</f>
        <v>1</v>
      </c>
      <c r="D95" s="1">
        <f>SUM(BEFL99:BEFL84!D95)</f>
        <v>0</v>
      </c>
      <c r="E95" s="1">
        <f>SUM(BEFL99:BEFL84!E95)</f>
        <v>0</v>
      </c>
      <c r="F95" s="1">
        <f>SUM(BEFL99:BEFL84!F95)</f>
        <v>0</v>
      </c>
      <c r="G95" s="1">
        <f>SUM(BEFL99:BEFL84!G95)</f>
        <v>0</v>
      </c>
      <c r="H95" s="1">
        <f>SUM(BEFL99:BEFL84!H95)</f>
        <v>1</v>
      </c>
      <c r="I95" s="1">
        <f>SUM(BEFL99:BEFL84!I95)</f>
        <v>1</v>
      </c>
      <c r="J95" s="9">
        <f t="shared" si="19"/>
        <v>-1</v>
      </c>
      <c r="K95" s="9">
        <f t="shared" si="20"/>
        <v>2</v>
      </c>
      <c r="L95" s="9">
        <f t="shared" si="26"/>
        <v>1146</v>
      </c>
      <c r="M95" s="9">
        <f t="shared" si="26"/>
        <v>814</v>
      </c>
      <c r="N95" s="5">
        <f t="shared" si="21"/>
        <v>0.5843097300050942</v>
      </c>
      <c r="O95" s="11">
        <f t="shared" si="25"/>
        <v>1145.2470708099838</v>
      </c>
      <c r="P95" s="5">
        <f t="shared" si="22"/>
        <v>99.84717269485482</v>
      </c>
      <c r="Q95" s="9">
        <f t="shared" si="23"/>
        <v>1</v>
      </c>
      <c r="R95" s="9">
        <f t="shared" si="24"/>
        <v>2</v>
      </c>
      <c r="S95" s="8" t="s">
        <v>68</v>
      </c>
    </row>
    <row r="96" spans="1:18" ht="12.75">
      <c r="A96" s="27">
        <v>32839</v>
      </c>
      <c r="B96" s="1">
        <f>SUM(BEFL99:BEFL84!B96)</f>
        <v>0</v>
      </c>
      <c r="C96" s="1">
        <f>SUM(BEFL99:BEFL84!C96)</f>
        <v>0</v>
      </c>
      <c r="D96" s="1">
        <f>SUM(BEFL99:BEFL84!D96)</f>
        <v>0</v>
      </c>
      <c r="E96" s="1">
        <f>SUM(BEFL99:BEFL84!E96)</f>
        <v>0</v>
      </c>
      <c r="F96" s="1">
        <f>SUM(BEFL99:BEFL84!F96)</f>
        <v>0</v>
      </c>
      <c r="G96" s="1">
        <f>SUM(BEFL99:BEFL84!G96)</f>
        <v>0</v>
      </c>
      <c r="H96" s="1">
        <f>SUM(BEFL99:BEFL84!H96)</f>
        <v>1</v>
      </c>
      <c r="I96" s="1">
        <f>SUM(BEFL99:BEFL84!I96)</f>
        <v>2</v>
      </c>
      <c r="J96" s="9">
        <f t="shared" si="19"/>
        <v>0</v>
      </c>
      <c r="K96" s="9">
        <f t="shared" si="20"/>
        <v>3</v>
      </c>
      <c r="L96" s="9">
        <f t="shared" si="26"/>
        <v>1146</v>
      </c>
      <c r="M96" s="9">
        <f t="shared" si="26"/>
        <v>817</v>
      </c>
      <c r="N96" s="5">
        <f t="shared" si="21"/>
        <v>1.7529291900152826</v>
      </c>
      <c r="O96" s="11">
        <f t="shared" si="25"/>
        <v>1146.999999999999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2.75">
      <c r="A97" s="27">
        <v>32840</v>
      </c>
      <c r="B97" s="1">
        <f>SUM(BEFL99:BEFL84!B97)</f>
        <v>0</v>
      </c>
      <c r="C97" s="1">
        <f>SUM(BEFL99:BEFL84!C97)</f>
        <v>0</v>
      </c>
      <c r="D97" s="1">
        <f>SUM(BEFL99:BEFL84!D97)</f>
        <v>1</v>
      </c>
      <c r="E97" s="1">
        <f>SUM(BEFL99:BEFL84!E97)</f>
        <v>0</v>
      </c>
      <c r="F97" s="1">
        <f>SUM(BEFL99:BEFL84!F97)</f>
        <v>0</v>
      </c>
      <c r="G97" s="1">
        <f>SUM(BEFL99:BEFL84!G97)</f>
        <v>3</v>
      </c>
      <c r="H97" s="1">
        <f>SUM(BEFL99:BEFL84!H97)</f>
        <v>0</v>
      </c>
      <c r="I97" s="1">
        <f>SUM(BEFL99:BEFL84!I97)</f>
        <v>0</v>
      </c>
      <c r="J97" s="9">
        <f t="shared" si="19"/>
        <v>1</v>
      </c>
      <c r="K97" s="9">
        <f t="shared" si="20"/>
        <v>-3</v>
      </c>
      <c r="L97" s="9">
        <f t="shared" si="26"/>
        <v>1147</v>
      </c>
      <c r="M97" s="9">
        <f t="shared" si="26"/>
        <v>814</v>
      </c>
      <c r="N97" s="5">
        <f t="shared" si="21"/>
        <v>-1.1686194600101885</v>
      </c>
      <c r="O97" s="11">
        <f t="shared" si="25"/>
        <v>1145.831380539989</v>
      </c>
      <c r="P97" s="5">
        <f t="shared" si="22"/>
        <v>99.8981151299032</v>
      </c>
      <c r="Q97" s="9">
        <f t="shared" si="23"/>
        <v>3</v>
      </c>
      <c r="R97" s="9">
        <f t="shared" si="24"/>
        <v>1</v>
      </c>
    </row>
    <row r="98" spans="1:18" ht="12.75">
      <c r="A98" s="27">
        <v>32841</v>
      </c>
      <c r="B98" s="1">
        <f>SUM(BEFL99:BEFL84!B98)</f>
        <v>0</v>
      </c>
      <c r="C98" s="1">
        <f>SUM(BEFL99:BEFL84!C98)</f>
        <v>0</v>
      </c>
      <c r="D98" s="1">
        <f>SUM(BEFL99:BEFL84!D98)</f>
        <v>0</v>
      </c>
      <c r="E98" s="1">
        <f>SUM(BEFL99:BEFL84!E98)</f>
        <v>0</v>
      </c>
      <c r="F98" s="1">
        <f>SUM(BEFL99:BEFL84!F98)</f>
        <v>0</v>
      </c>
      <c r="G98" s="1">
        <f>SUM(BEFL99:BEFL84!G98)</f>
        <v>0</v>
      </c>
      <c r="H98" s="1">
        <f>SUM(BEFL99:BEFL84!H98)</f>
        <v>0</v>
      </c>
      <c r="I98" s="1">
        <f>SUM(BEFL99:BEFL84!I98)</f>
        <v>0</v>
      </c>
      <c r="J98" s="9">
        <f t="shared" si="19"/>
        <v>0</v>
      </c>
      <c r="K98" s="9">
        <f t="shared" si="20"/>
        <v>0</v>
      </c>
      <c r="L98" s="9">
        <f t="shared" si="26"/>
        <v>1147</v>
      </c>
      <c r="M98" s="9">
        <f t="shared" si="26"/>
        <v>814</v>
      </c>
      <c r="N98" s="5">
        <f t="shared" si="21"/>
        <v>0</v>
      </c>
      <c r="O98" s="11">
        <f t="shared" si="25"/>
        <v>1145.831380539989</v>
      </c>
      <c r="P98" s="5">
        <f t="shared" si="22"/>
        <v>99.8981151299032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">
        <f>SUM(BEFL99:BEFL84!B99)</f>
        <v>0</v>
      </c>
      <c r="C99" s="1">
        <f>SUM(BEFL99:BEFL84!C99)</f>
        <v>1</v>
      </c>
      <c r="D99" s="1">
        <f>SUM(BEFL99:BEFL84!D99)</f>
        <v>0</v>
      </c>
      <c r="E99" s="1">
        <f>SUM(BEFL99:BEFL84!E99)</f>
        <v>1</v>
      </c>
      <c r="F99" s="1">
        <f>SUM(BEFL99:BEFL84!F99)</f>
        <v>0</v>
      </c>
      <c r="G99" s="1">
        <f>SUM(BEFL99:BEFL84!G99)</f>
        <v>0</v>
      </c>
      <c r="H99" s="1">
        <f>SUM(BEFL99:BEFL84!H99)</f>
        <v>2</v>
      </c>
      <c r="I99" s="1">
        <f>SUM(BEFL99:BEFL84!I99)</f>
        <v>0</v>
      </c>
      <c r="J99" s="9">
        <f t="shared" si="19"/>
        <v>0</v>
      </c>
      <c r="K99" s="9">
        <f t="shared" si="20"/>
        <v>2</v>
      </c>
      <c r="L99" s="9">
        <f t="shared" si="26"/>
        <v>1147</v>
      </c>
      <c r="M99" s="9">
        <f t="shared" si="26"/>
        <v>816</v>
      </c>
      <c r="N99" s="5">
        <f t="shared" si="21"/>
        <v>1.1686194600101885</v>
      </c>
      <c r="O99" s="11">
        <f t="shared" si="25"/>
        <v>1146.999999999999</v>
      </c>
      <c r="P99" s="5">
        <f t="shared" si="22"/>
        <v>100</v>
      </c>
      <c r="Q99" s="9">
        <f t="shared" si="23"/>
        <v>1</v>
      </c>
      <c r="R99" s="9">
        <f t="shared" si="24"/>
        <v>3</v>
      </c>
    </row>
    <row r="100" spans="1:18" ht="12.75">
      <c r="A100" s="27">
        <v>32843</v>
      </c>
      <c r="B100" s="1">
        <f>SUM(BEFL99:BEFL84!B100)</f>
        <v>0</v>
      </c>
      <c r="C100" s="1">
        <f>SUM(BEFL99:BEFL84!C100)</f>
        <v>0</v>
      </c>
      <c r="D100" s="1">
        <f>SUM(BEFL99:BEFL84!D100)</f>
        <v>0</v>
      </c>
      <c r="E100" s="1">
        <f>SUM(BEFL99:BEFL84!E100)</f>
        <v>1</v>
      </c>
      <c r="F100" s="1">
        <f>SUM(BEFL99:BEFL84!F100)</f>
        <v>0</v>
      </c>
      <c r="G100" s="1">
        <f>SUM(BEFL99:BEFL84!G100)</f>
        <v>0</v>
      </c>
      <c r="H100" s="1">
        <f>SUM(BEFL99:BEFL84!H100)</f>
        <v>0</v>
      </c>
      <c r="I100" s="1">
        <f>SUM(BEFL99:BEFL84!I100)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1148</v>
      </c>
      <c r="M100" s="9">
        <f t="shared" si="26"/>
        <v>816</v>
      </c>
      <c r="N100" s="5">
        <f t="shared" si="21"/>
        <v>0.5843097300050942</v>
      </c>
      <c r="O100" s="11">
        <f t="shared" si="25"/>
        <v>1147.5843097300042</v>
      </c>
      <c r="P100" s="5">
        <f t="shared" si="22"/>
        <v>100.0509424350484</v>
      </c>
      <c r="Q100" s="9">
        <f t="shared" si="23"/>
        <v>0</v>
      </c>
      <c r="R100" s="9">
        <f t="shared" si="24"/>
        <v>1</v>
      </c>
    </row>
    <row r="101" spans="1:18" ht="12.75">
      <c r="A101" s="27">
        <v>32844</v>
      </c>
      <c r="B101" s="1">
        <f>SUM(BEFL99:BEFL84!B101)</f>
        <v>0</v>
      </c>
      <c r="C101" s="1">
        <f>SUM(BEFL99:BEFL84!C101)</f>
        <v>1</v>
      </c>
      <c r="D101" s="1">
        <f>SUM(BEFL99:BEFL84!D101)</f>
        <v>0</v>
      </c>
      <c r="E101" s="1">
        <f>SUM(BEFL99:BEFL84!E101)</f>
        <v>0</v>
      </c>
      <c r="F101" s="1">
        <f>SUM(BEFL99:BEFL84!F101)</f>
        <v>0</v>
      </c>
      <c r="G101" s="1">
        <f>SUM(BEFL99:BEFL84!G101)</f>
        <v>0</v>
      </c>
      <c r="H101" s="1">
        <f>SUM(BEFL99:BEFL84!H101)</f>
        <v>0</v>
      </c>
      <c r="I101" s="1">
        <f>SUM(BEFL99:BEFL84!I101)</f>
        <v>0</v>
      </c>
      <c r="J101" s="9">
        <f t="shared" si="19"/>
        <v>-1</v>
      </c>
      <c r="K101" s="9">
        <f t="shared" si="20"/>
        <v>0</v>
      </c>
      <c r="L101" s="9">
        <f t="shared" si="26"/>
        <v>1147</v>
      </c>
      <c r="M101" s="9">
        <f t="shared" si="26"/>
        <v>816</v>
      </c>
      <c r="N101" s="5">
        <f t="shared" si="21"/>
        <v>-0.5843097300050942</v>
      </c>
      <c r="O101" s="11">
        <f t="shared" si="25"/>
        <v>1146.999999999999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67</v>
      </c>
      <c r="C103" s="9">
        <f t="shared" si="27"/>
        <v>210</v>
      </c>
      <c r="D103" s="9">
        <f t="shared" si="27"/>
        <v>510</v>
      </c>
      <c r="E103" s="9">
        <f t="shared" si="27"/>
        <v>914</v>
      </c>
      <c r="F103" s="9">
        <f t="shared" si="27"/>
        <v>23</v>
      </c>
      <c r="G103" s="9">
        <f t="shared" si="27"/>
        <v>148</v>
      </c>
      <c r="H103" s="9">
        <f t="shared" si="27"/>
        <v>352</v>
      </c>
      <c r="I103" s="9">
        <f t="shared" si="27"/>
        <v>635</v>
      </c>
      <c r="J103" s="9">
        <f t="shared" si="27"/>
        <v>1147</v>
      </c>
      <c r="K103" s="9">
        <f t="shared" si="27"/>
        <v>816</v>
      </c>
      <c r="N103" s="28">
        <f>SUM(N4:N101)</f>
        <v>1146.999999999999</v>
      </c>
      <c r="Q103" s="11">
        <f>SUM(Q4:Q101)</f>
        <v>448</v>
      </c>
      <c r="R103" s="11">
        <f>SUM(R4:R101)</f>
        <v>2411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38" right="0.45" top="1" bottom="1" header="0.5" footer="0.5"/>
  <pageSetup horizontalDpi="300" verticalDpi="300" orientation="portrait" scale="8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7">
      <selection activeCell="H11" sqref="H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</v>
      </c>
      <c r="AA4" s="5">
        <f aca="true" t="shared" si="6" ref="AA4:AA17">Z4*100/$Z$18</f>
        <v>2.5641025641025643</v>
      </c>
      <c r="AB4" s="11">
        <f>SUM(Q4:Q10)+SUM(R4:R10)</f>
        <v>5</v>
      </c>
      <c r="AC4" s="11">
        <f>100*SUM(R4:R10)/AB4</f>
        <v>60</v>
      </c>
    </row>
    <row r="5" spans="1:29" ht="15">
      <c r="A5" s="27">
        <v>32748</v>
      </c>
      <c r="B5"/>
      <c r="C5"/>
      <c r="D5"/>
      <c r="E5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75</v>
      </c>
      <c r="W5"/>
      <c r="X5"/>
      <c r="Y5" s="1" t="s">
        <v>42</v>
      </c>
      <c r="Z5" s="11">
        <f>SUM(N11:N17)</f>
        <v>-2</v>
      </c>
      <c r="AA5" s="5">
        <f t="shared" si="6"/>
        <v>-5.128205128205129</v>
      </c>
      <c r="AB5" s="11">
        <f>SUM(Q11:Q17)+SUM(R11:R17)</f>
        <v>6</v>
      </c>
      <c r="AC5" s="11">
        <f>100*SUM(R11:R17)/AB5</f>
        <v>33.333333333333336</v>
      </c>
    </row>
    <row r="6" spans="1:29" ht="15">
      <c r="A6" s="27">
        <v>32749</v>
      </c>
      <c r="B6"/>
      <c r="C6" s="12">
        <v>1</v>
      </c>
      <c r="D6" s="12">
        <v>2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1</v>
      </c>
      <c r="O6" s="11">
        <f t="shared" si="8"/>
        <v>1</v>
      </c>
      <c r="P6" s="5">
        <f t="shared" si="3"/>
        <v>2.5641025641025643</v>
      </c>
      <c r="Q6" s="9">
        <f t="shared" si="4"/>
        <v>1</v>
      </c>
      <c r="R6" s="9">
        <f t="shared" si="5"/>
        <v>2</v>
      </c>
      <c r="T6" s="8" t="s">
        <v>43</v>
      </c>
      <c r="V6" s="9">
        <f>Q103</f>
        <v>36</v>
      </c>
      <c r="W6"/>
      <c r="X6" s="1" t="s">
        <v>44</v>
      </c>
      <c r="Z6" s="11">
        <f>SUM(N18:N24)</f>
        <v>0</v>
      </c>
      <c r="AA6" s="5">
        <f t="shared" si="6"/>
        <v>0</v>
      </c>
      <c r="AB6" s="11">
        <f>SUM(Q18:Q24)+SUM(R18:R24)</f>
        <v>6</v>
      </c>
      <c r="AC6" s="11">
        <f>100*SUM(R18:R24)/AB6</f>
        <v>50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1</v>
      </c>
      <c r="P7" s="5">
        <f t="shared" si="3"/>
        <v>2.5641025641025643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67.56756756756756</v>
      </c>
      <c r="W7"/>
      <c r="Y7" s="1" t="s">
        <v>46</v>
      </c>
      <c r="Z7" s="11">
        <f>SUM(N25:N31)</f>
        <v>1</v>
      </c>
      <c r="AA7" s="5">
        <f t="shared" si="6"/>
        <v>2.5641025641025643</v>
      </c>
      <c r="AB7" s="11">
        <f>SUM(Q25:Q31)+SUM(R25:R31)</f>
        <v>15</v>
      </c>
      <c r="AC7" s="11">
        <f>100*SUM(R25:R31)/AB7</f>
        <v>53.333333333333336</v>
      </c>
    </row>
    <row r="8" spans="1:29" ht="15">
      <c r="A8" s="27">
        <v>32751</v>
      </c>
      <c r="B8"/>
      <c r="C8" s="12">
        <v>1</v>
      </c>
      <c r="D8" s="12">
        <v>1</v>
      </c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1</v>
      </c>
      <c r="P8" s="5">
        <f t="shared" si="3"/>
        <v>2.5641025641025643</v>
      </c>
      <c r="Q8" s="9">
        <f t="shared" si="4"/>
        <v>1</v>
      </c>
      <c r="R8" s="9">
        <f t="shared" si="5"/>
        <v>1</v>
      </c>
      <c r="W8"/>
      <c r="X8" s="1" t="s">
        <v>47</v>
      </c>
      <c r="Z8" s="11">
        <f>SUM(N32:N38)</f>
        <v>1</v>
      </c>
      <c r="AA8" s="5">
        <f t="shared" si="6"/>
        <v>2.5641025641025643</v>
      </c>
      <c r="AB8" s="11">
        <f>SUM(Q32:Q38)+SUM(R32:R38)</f>
        <v>3</v>
      </c>
      <c r="AC8" s="11">
        <f>100*SUM(R32:R38)/AB8</f>
        <v>66.66666666666667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1</v>
      </c>
      <c r="P9" s="5">
        <f t="shared" si="3"/>
        <v>2.5641025641025643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11</v>
      </c>
      <c r="AA9" s="5">
        <f t="shared" si="6"/>
        <v>28.205128205128204</v>
      </c>
      <c r="AB9" s="11">
        <f>SUM(Q39:Q45)+SUM(R39:R45)</f>
        <v>13</v>
      </c>
      <c r="AC9" s="11">
        <f>100*SUM(R39:R45)/AB9</f>
        <v>92.3076923076923</v>
      </c>
    </row>
    <row r="10" spans="1:29" ht="15">
      <c r="A10" s="27">
        <v>32753</v>
      </c>
      <c r="B10"/>
      <c r="C10"/>
      <c r="D10"/>
      <c r="E10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1</v>
      </c>
      <c r="P10" s="5">
        <f t="shared" si="3"/>
        <v>2.5641025641025643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72</v>
      </c>
      <c r="W10"/>
      <c r="X10" s="8" t="s">
        <v>50</v>
      </c>
      <c r="Z10" s="11">
        <f>SUM(N46:N52)</f>
        <v>13</v>
      </c>
      <c r="AA10" s="5">
        <f t="shared" si="6"/>
        <v>33.333333333333336</v>
      </c>
      <c r="AB10" s="11">
        <f>SUM(Q46:Q52)+SUM(R46:R52)</f>
        <v>19</v>
      </c>
      <c r="AC10" s="11">
        <f>100*SUM(R46:R52)/AB10</f>
        <v>84.21052631578948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1</v>
      </c>
      <c r="P11" s="5">
        <f t="shared" si="3"/>
        <v>2.5641025641025643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7</v>
      </c>
      <c r="AA11" s="5">
        <f t="shared" si="6"/>
        <v>17.94871794871795</v>
      </c>
      <c r="AB11" s="11">
        <f>SUM(Q53:Q59)+SUM(R53:R59)</f>
        <v>19</v>
      </c>
      <c r="AC11" s="11">
        <f>100*SUM(R53:R59)/AB11</f>
        <v>68.42105263157895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1</v>
      </c>
      <c r="P12" s="5">
        <f t="shared" si="3"/>
        <v>2.5641025641025643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72</v>
      </c>
      <c r="W12"/>
      <c r="X12" s="8" t="s">
        <v>54</v>
      </c>
      <c r="Z12" s="11">
        <f>SUM(N60:N66)</f>
        <v>4</v>
      </c>
      <c r="AA12" s="5">
        <f t="shared" si="6"/>
        <v>10.256410256410257</v>
      </c>
      <c r="AB12" s="11">
        <f>SUM(Q60:Q66)+SUM(R60:R66)</f>
        <v>8</v>
      </c>
      <c r="AC12" s="11">
        <f>100*SUM(R60:R66)/AB12</f>
        <v>75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1</v>
      </c>
      <c r="P13" s="5">
        <f t="shared" si="3"/>
        <v>2.5641025641025643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</v>
      </c>
      <c r="AA13" s="5">
        <f t="shared" si="6"/>
        <v>2.5641025641025643</v>
      </c>
      <c r="AB13" s="11">
        <f>SUM(Q67:Q73)+SUM(R67:R73)</f>
        <v>5</v>
      </c>
      <c r="AC13" s="11">
        <f>100*SUM(R67:R73)/AB13</f>
        <v>60</v>
      </c>
    </row>
    <row r="14" spans="1:29" ht="15">
      <c r="A14" s="27">
        <v>32757</v>
      </c>
      <c r="B14"/>
      <c r="C14" s="12">
        <v>2</v>
      </c>
      <c r="D14"/>
      <c r="E14" s="12">
        <v>1</v>
      </c>
      <c r="F14" s="12"/>
      <c r="G14" s="12"/>
      <c r="H14" s="12"/>
      <c r="I14" s="12"/>
      <c r="J14" s="9">
        <f t="shared" si="0"/>
        <v>-1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-1</v>
      </c>
      <c r="O14" s="11">
        <f t="shared" si="8"/>
        <v>0</v>
      </c>
      <c r="P14" s="5">
        <f t="shared" si="3"/>
        <v>0</v>
      </c>
      <c r="Q14" s="9">
        <f t="shared" si="4"/>
        <v>2</v>
      </c>
      <c r="R14" s="9">
        <f t="shared" si="5"/>
        <v>1</v>
      </c>
      <c r="T14" s="8"/>
      <c r="W14"/>
      <c r="X14" s="8" t="s">
        <v>56</v>
      </c>
      <c r="Z14" s="11">
        <f>SUM(N74:N80)</f>
        <v>-1</v>
      </c>
      <c r="AA14" s="5">
        <f t="shared" si="6"/>
        <v>-2.5641025641025643</v>
      </c>
      <c r="AB14" s="11">
        <f>SUM(Q74:Q80)+SUM(R74:R80)</f>
        <v>5</v>
      </c>
      <c r="AC14" s="11">
        <f>100*SUM(R74:R80)/AB14</f>
        <v>40</v>
      </c>
    </row>
    <row r="15" spans="1:29" ht="15">
      <c r="A15" s="27">
        <v>32758</v>
      </c>
      <c r="B15"/>
      <c r="C15"/>
      <c r="D15"/>
      <c r="E15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</v>
      </c>
      <c r="AA15" s="5">
        <f t="shared" si="6"/>
        <v>7.6923076923076925</v>
      </c>
      <c r="AB15" s="11">
        <f>SUM(Q81:Q87)+SUM(R81:R87)</f>
        <v>3</v>
      </c>
      <c r="AC15" s="11">
        <f>100*SUM(R81:R87)/AB15</f>
        <v>100</v>
      </c>
    </row>
    <row r="16" spans="1:29" ht="15">
      <c r="A16" s="27">
        <v>32759</v>
      </c>
      <c r="B16"/>
      <c r="C16" s="12">
        <v>2</v>
      </c>
      <c r="D16"/>
      <c r="E16" s="12">
        <v>1</v>
      </c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-1</v>
      </c>
      <c r="M16" s="9">
        <f t="shared" si="7"/>
        <v>0</v>
      </c>
      <c r="N16" s="5">
        <f t="shared" si="2"/>
        <v>-1</v>
      </c>
      <c r="O16" s="11">
        <f t="shared" si="8"/>
        <v>-1</v>
      </c>
      <c r="P16" s="5">
        <f t="shared" si="3"/>
        <v>-2.5641025641025643</v>
      </c>
      <c r="Q16" s="9">
        <f t="shared" si="4"/>
        <v>2</v>
      </c>
      <c r="R16" s="9">
        <f t="shared" si="5"/>
        <v>1</v>
      </c>
      <c r="X16" s="8" t="s">
        <v>58</v>
      </c>
      <c r="Z16" s="11">
        <f>SUM(N88:N94)</f>
        <v>-1</v>
      </c>
      <c r="AA16" s="5">
        <f t="shared" si="6"/>
        <v>-2.5641025641025643</v>
      </c>
      <c r="AB16" s="11">
        <f>SUM(Q88:Q94)+SUM(R88:R94)</f>
        <v>3</v>
      </c>
      <c r="AC16" s="11">
        <f>100*SUM(R88:R94)/AB16</f>
        <v>33.333333333333336</v>
      </c>
    </row>
    <row r="17" spans="1:29" ht="15">
      <c r="A17" s="27">
        <v>32760</v>
      </c>
      <c r="B17"/>
      <c r="C17"/>
      <c r="D17"/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7"/>
        <v>0</v>
      </c>
      <c r="N17" s="5">
        <f t="shared" si="2"/>
        <v>0</v>
      </c>
      <c r="O17" s="11">
        <f t="shared" si="8"/>
        <v>-1</v>
      </c>
      <c r="P17" s="5">
        <f t="shared" si="3"/>
        <v>-2.5641025641025643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1</v>
      </c>
      <c r="AA17" s="5">
        <f t="shared" si="6"/>
        <v>2.5641025641025643</v>
      </c>
      <c r="AB17" s="11">
        <f>SUM(Q95:Q101)+SUM(R95:R101)</f>
        <v>1</v>
      </c>
      <c r="AC17" s="11">
        <f>100*SUM(R95:R101)/AB17</f>
        <v>100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7"/>
        <v>0</v>
      </c>
      <c r="N18" s="5">
        <f t="shared" si="2"/>
        <v>0</v>
      </c>
      <c r="O18" s="11">
        <f t="shared" si="8"/>
        <v>-1</v>
      </c>
      <c r="P18" s="5">
        <f t="shared" si="3"/>
        <v>-2.5641025641025643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39</v>
      </c>
      <c r="AA18" s="9">
        <f>SUM(AA4:AA17)</f>
        <v>100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7"/>
        <v>0</v>
      </c>
      <c r="N19" s="5">
        <f t="shared" si="2"/>
        <v>0</v>
      </c>
      <c r="O19" s="11">
        <f t="shared" si="8"/>
        <v>-1</v>
      </c>
      <c r="P19" s="5">
        <f t="shared" si="3"/>
        <v>-2.5641025641025643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 s="12">
        <v>2</v>
      </c>
      <c r="D20" s="12">
        <v>1</v>
      </c>
      <c r="E20"/>
      <c r="F20" s="12"/>
      <c r="G20" s="12"/>
      <c r="H20" s="12"/>
      <c r="I20" s="12"/>
      <c r="J20" s="9">
        <f t="shared" si="0"/>
        <v>-1</v>
      </c>
      <c r="K20" s="9">
        <f t="shared" si="1"/>
        <v>0</v>
      </c>
      <c r="L20" s="9">
        <f t="shared" si="7"/>
        <v>-2</v>
      </c>
      <c r="M20" s="9">
        <f t="shared" si="7"/>
        <v>0</v>
      </c>
      <c r="N20" s="5">
        <f t="shared" si="2"/>
        <v>-1</v>
      </c>
      <c r="O20" s="11">
        <f t="shared" si="8"/>
        <v>-2</v>
      </c>
      <c r="P20" s="5">
        <f t="shared" si="3"/>
        <v>-5.128205128205129</v>
      </c>
      <c r="Q20" s="9">
        <f t="shared" si="4"/>
        <v>2</v>
      </c>
      <c r="R20" s="9">
        <f t="shared" si="5"/>
        <v>1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7"/>
        <v>0</v>
      </c>
      <c r="N21" s="5">
        <f t="shared" si="2"/>
        <v>0</v>
      </c>
      <c r="O21" s="11">
        <f t="shared" si="8"/>
        <v>-2</v>
      </c>
      <c r="P21" s="5">
        <f t="shared" si="3"/>
        <v>-5.128205128205129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-2</v>
      </c>
      <c r="M22" s="9">
        <f t="shared" si="7"/>
        <v>0</v>
      </c>
      <c r="N22" s="5">
        <f t="shared" si="2"/>
        <v>0</v>
      </c>
      <c r="O22" s="11">
        <f t="shared" si="8"/>
        <v>-2</v>
      </c>
      <c r="P22" s="5">
        <f t="shared" si="3"/>
        <v>-5.128205128205129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/>
      <c r="E23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-2</v>
      </c>
      <c r="M23" s="9">
        <f t="shared" si="7"/>
        <v>0</v>
      </c>
      <c r="N23" s="5">
        <f t="shared" si="2"/>
        <v>0</v>
      </c>
      <c r="O23" s="11">
        <f t="shared" si="8"/>
        <v>-2</v>
      </c>
      <c r="P23" s="5">
        <f t="shared" si="3"/>
        <v>-5.128205128205129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/>
      <c r="C24" s="12">
        <v>1</v>
      </c>
      <c r="D24" s="12">
        <v>1</v>
      </c>
      <c r="E24" s="12">
        <v>1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-1</v>
      </c>
      <c r="M24" s="9">
        <f t="shared" si="7"/>
        <v>0</v>
      </c>
      <c r="N24" s="5">
        <f t="shared" si="2"/>
        <v>1</v>
      </c>
      <c r="O24" s="11">
        <f t="shared" si="8"/>
        <v>-1</v>
      </c>
      <c r="P24" s="5">
        <f t="shared" si="3"/>
        <v>-2.5641025641025643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-1</v>
      </c>
      <c r="M25" s="9">
        <f t="shared" si="9"/>
        <v>0</v>
      </c>
      <c r="N25" s="5">
        <f t="shared" si="2"/>
        <v>0</v>
      </c>
      <c r="O25" s="11">
        <f t="shared" si="8"/>
        <v>-1</v>
      </c>
      <c r="P25" s="5">
        <f t="shared" si="3"/>
        <v>-2.5641025641025643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/>
      <c r="D26"/>
      <c r="E26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-1</v>
      </c>
      <c r="M26" s="9">
        <f t="shared" si="9"/>
        <v>0</v>
      </c>
      <c r="N26" s="5">
        <f t="shared" si="2"/>
        <v>0</v>
      </c>
      <c r="O26" s="11">
        <f t="shared" si="8"/>
        <v>-1</v>
      </c>
      <c r="P26" s="5">
        <f t="shared" si="3"/>
        <v>-2.5641025641025643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-1</v>
      </c>
      <c r="M27" s="9">
        <f t="shared" si="9"/>
        <v>0</v>
      </c>
      <c r="N27" s="5">
        <f t="shared" si="2"/>
        <v>0</v>
      </c>
      <c r="O27" s="11">
        <f t="shared" si="8"/>
        <v>-1</v>
      </c>
      <c r="P27" s="5">
        <f t="shared" si="3"/>
        <v>-2.5641025641025643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 s="12">
        <v>1</v>
      </c>
      <c r="C28" s="12">
        <v>2</v>
      </c>
      <c r="D28" s="12">
        <v>1</v>
      </c>
      <c r="E28" s="12">
        <v>4</v>
      </c>
      <c r="F28"/>
      <c r="G28"/>
      <c r="H28"/>
      <c r="I28"/>
      <c r="J28" s="9">
        <f t="shared" si="0"/>
        <v>2</v>
      </c>
      <c r="K28" s="9">
        <f t="shared" si="1"/>
        <v>0</v>
      </c>
      <c r="L28" s="9">
        <f t="shared" si="9"/>
        <v>1</v>
      </c>
      <c r="M28" s="9">
        <f t="shared" si="9"/>
        <v>0</v>
      </c>
      <c r="N28" s="5">
        <f t="shared" si="2"/>
        <v>2</v>
      </c>
      <c r="O28" s="11">
        <f t="shared" si="8"/>
        <v>1</v>
      </c>
      <c r="P28" s="5">
        <f t="shared" si="3"/>
        <v>2.5641025641025643</v>
      </c>
      <c r="Q28" s="9">
        <f t="shared" si="4"/>
        <v>3</v>
      </c>
      <c r="R28" s="9">
        <f t="shared" si="5"/>
        <v>5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</v>
      </c>
      <c r="M29" s="9">
        <f t="shared" si="9"/>
        <v>0</v>
      </c>
      <c r="N29" s="5">
        <f t="shared" si="2"/>
        <v>0</v>
      </c>
      <c r="O29" s="11">
        <f t="shared" si="8"/>
        <v>1</v>
      </c>
      <c r="P29" s="5">
        <f t="shared" si="3"/>
        <v>2.5641025641025643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 s="12">
        <v>1</v>
      </c>
      <c r="C30" s="12">
        <v>2</v>
      </c>
      <c r="D30"/>
      <c r="E30" s="12">
        <v>1</v>
      </c>
      <c r="F30"/>
      <c r="G30"/>
      <c r="H30" s="12"/>
      <c r="I30" s="12"/>
      <c r="J30" s="9">
        <f t="shared" si="0"/>
        <v>-2</v>
      </c>
      <c r="K30" s="9">
        <f t="shared" si="1"/>
        <v>0</v>
      </c>
      <c r="L30" s="9">
        <f t="shared" si="9"/>
        <v>-1</v>
      </c>
      <c r="M30" s="9">
        <f t="shared" si="9"/>
        <v>0</v>
      </c>
      <c r="N30" s="5">
        <f t="shared" si="2"/>
        <v>-2</v>
      </c>
      <c r="O30" s="11">
        <f t="shared" si="8"/>
        <v>-1</v>
      </c>
      <c r="P30" s="5">
        <f t="shared" si="3"/>
        <v>-2.5641025641025643</v>
      </c>
      <c r="Q30" s="9">
        <f t="shared" si="4"/>
        <v>3</v>
      </c>
      <c r="R30" s="9">
        <f t="shared" si="5"/>
        <v>1</v>
      </c>
      <c r="T30" s="8"/>
    </row>
    <row r="31" spans="1:20" ht="15">
      <c r="A31" s="27">
        <v>32774</v>
      </c>
      <c r="B31" s="12">
        <v>1</v>
      </c>
      <c r="C31"/>
      <c r="D31"/>
      <c r="E31" s="12">
        <v>2</v>
      </c>
      <c r="F31"/>
      <c r="G31" s="12"/>
      <c r="H31" s="12"/>
      <c r="I31" s="12"/>
      <c r="J31" s="9">
        <f t="shared" si="0"/>
        <v>1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>
        <f t="shared" si="2"/>
        <v>1</v>
      </c>
      <c r="O31" s="11">
        <f t="shared" si="8"/>
        <v>0</v>
      </c>
      <c r="P31" s="5">
        <f t="shared" si="3"/>
        <v>0</v>
      </c>
      <c r="Q31" s="9">
        <f t="shared" si="4"/>
        <v>1</v>
      </c>
      <c r="R31" s="9">
        <f t="shared" si="5"/>
        <v>2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>
        <f t="shared" si="2"/>
        <v>0</v>
      </c>
      <c r="O32" s="11">
        <f t="shared" si="8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>
        <f t="shared" si="2"/>
        <v>0</v>
      </c>
      <c r="O33" s="11">
        <f t="shared" si="8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0"/>
        <v>1</v>
      </c>
      <c r="K34" s="9">
        <f t="shared" si="1"/>
        <v>0</v>
      </c>
      <c r="L34" s="9">
        <f t="shared" si="9"/>
        <v>1</v>
      </c>
      <c r="M34" s="9">
        <f t="shared" si="9"/>
        <v>0</v>
      </c>
      <c r="N34" s="5">
        <f t="shared" si="2"/>
        <v>1</v>
      </c>
      <c r="O34" s="11">
        <f t="shared" si="8"/>
        <v>1</v>
      </c>
      <c r="P34" s="5">
        <f t="shared" si="3"/>
        <v>2.5641025641025643</v>
      </c>
      <c r="Q34" s="9">
        <f t="shared" si="4"/>
        <v>0</v>
      </c>
      <c r="R34" s="9">
        <f t="shared" si="5"/>
        <v>1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</v>
      </c>
      <c r="M35" s="9">
        <f t="shared" si="9"/>
        <v>0</v>
      </c>
      <c r="N35" s="5">
        <f t="shared" si="2"/>
        <v>0</v>
      </c>
      <c r="O35" s="11">
        <f t="shared" si="8"/>
        <v>1</v>
      </c>
      <c r="P35" s="5">
        <f t="shared" si="3"/>
        <v>2.5641025641025643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 s="12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2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2</v>
      </c>
      <c r="P36" s="5">
        <f aca="true" t="shared" si="13" ref="P36:P67">O36*100/$N$103</f>
        <v>5.128205128205129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2</v>
      </c>
      <c r="P37" s="5">
        <f t="shared" si="13"/>
        <v>5.128205128205129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 s="12">
        <v>1</v>
      </c>
      <c r="D38"/>
      <c r="E38"/>
      <c r="F38"/>
      <c r="G38"/>
      <c r="H38" s="12"/>
      <c r="I38" s="12"/>
      <c r="J38" s="9">
        <f t="shared" si="10"/>
        <v>-1</v>
      </c>
      <c r="K38" s="9">
        <f t="shared" si="11"/>
        <v>0</v>
      </c>
      <c r="L38" s="9">
        <f t="shared" si="9"/>
        <v>1</v>
      </c>
      <c r="M38" s="9">
        <f t="shared" si="9"/>
        <v>0</v>
      </c>
      <c r="N38" s="5">
        <f t="shared" si="12"/>
        <v>-1</v>
      </c>
      <c r="O38" s="11">
        <f t="shared" si="16"/>
        <v>1</v>
      </c>
      <c r="P38" s="5">
        <f t="shared" si="13"/>
        <v>2.5641025641025643</v>
      </c>
      <c r="Q38" s="9">
        <f t="shared" si="14"/>
        <v>1</v>
      </c>
      <c r="R38" s="9">
        <f t="shared" si="15"/>
        <v>0</v>
      </c>
    </row>
    <row r="39" spans="1:19" ht="15">
      <c r="A39" s="27">
        <v>32782</v>
      </c>
      <c r="B39"/>
      <c r="C39"/>
      <c r="D39" s="12">
        <v>2</v>
      </c>
      <c r="E39"/>
      <c r="F39"/>
      <c r="G39"/>
      <c r="H39"/>
      <c r="I39"/>
      <c r="J39" s="9">
        <f t="shared" si="10"/>
        <v>2</v>
      </c>
      <c r="K39" s="9">
        <f t="shared" si="11"/>
        <v>0</v>
      </c>
      <c r="L39" s="9">
        <f t="shared" si="9"/>
        <v>3</v>
      </c>
      <c r="M39" s="9">
        <f t="shared" si="9"/>
        <v>0</v>
      </c>
      <c r="N39" s="5">
        <f t="shared" si="12"/>
        <v>2</v>
      </c>
      <c r="O39" s="11">
        <f t="shared" si="16"/>
        <v>3</v>
      </c>
      <c r="P39" s="5">
        <f t="shared" si="13"/>
        <v>7.6923076923076925</v>
      </c>
      <c r="Q39" s="9">
        <f t="shared" si="14"/>
        <v>0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/>
      <c r="C40"/>
      <c r="D40" s="12">
        <v>2</v>
      </c>
      <c r="E40" s="12">
        <v>3</v>
      </c>
      <c r="F40"/>
      <c r="G40"/>
      <c r="H40"/>
      <c r="I40"/>
      <c r="J40" s="9">
        <f t="shared" si="10"/>
        <v>5</v>
      </c>
      <c r="K40" s="9">
        <f t="shared" si="11"/>
        <v>0</v>
      </c>
      <c r="L40" s="9">
        <f t="shared" si="9"/>
        <v>8</v>
      </c>
      <c r="M40" s="9">
        <f t="shared" si="9"/>
        <v>0</v>
      </c>
      <c r="N40" s="5">
        <f t="shared" si="12"/>
        <v>5</v>
      </c>
      <c r="O40" s="11">
        <f t="shared" si="16"/>
        <v>8</v>
      </c>
      <c r="P40" s="5">
        <f t="shared" si="13"/>
        <v>20.512820512820515</v>
      </c>
      <c r="Q40" s="9">
        <f t="shared" si="14"/>
        <v>0</v>
      </c>
      <c r="R40" s="9">
        <f t="shared" si="15"/>
        <v>5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8</v>
      </c>
      <c r="M41" s="9">
        <f t="shared" si="9"/>
        <v>0</v>
      </c>
      <c r="N41" s="5">
        <f t="shared" si="12"/>
        <v>0</v>
      </c>
      <c r="O41" s="11">
        <f t="shared" si="16"/>
        <v>8</v>
      </c>
      <c r="P41" s="5">
        <f t="shared" si="13"/>
        <v>20.512820512820515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 s="12">
        <v>3</v>
      </c>
      <c r="E42" s="12">
        <v>1</v>
      </c>
      <c r="F42"/>
      <c r="G42"/>
      <c r="H42"/>
      <c r="I42" s="12"/>
      <c r="J42" s="9">
        <f t="shared" si="10"/>
        <v>4</v>
      </c>
      <c r="K42" s="9">
        <f t="shared" si="11"/>
        <v>0</v>
      </c>
      <c r="L42" s="9">
        <f t="shared" si="9"/>
        <v>12</v>
      </c>
      <c r="M42" s="9">
        <f t="shared" si="9"/>
        <v>0</v>
      </c>
      <c r="N42" s="5">
        <f t="shared" si="12"/>
        <v>4</v>
      </c>
      <c r="O42" s="11">
        <f t="shared" si="16"/>
        <v>12</v>
      </c>
      <c r="P42" s="5">
        <f t="shared" si="13"/>
        <v>30.76923076923077</v>
      </c>
      <c r="Q42" s="9">
        <f t="shared" si="14"/>
        <v>0</v>
      </c>
      <c r="R42" s="9">
        <f t="shared" si="15"/>
        <v>4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12</v>
      </c>
      <c r="M43" s="9">
        <f t="shared" si="9"/>
        <v>0</v>
      </c>
      <c r="N43" s="5">
        <f t="shared" si="12"/>
        <v>0</v>
      </c>
      <c r="O43" s="11">
        <f t="shared" si="16"/>
        <v>12</v>
      </c>
      <c r="P43" s="5">
        <f t="shared" si="13"/>
        <v>30.76923076923077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 s="12">
        <v>1</v>
      </c>
      <c r="D44"/>
      <c r="E44" s="12">
        <v>1</v>
      </c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12</v>
      </c>
      <c r="M44" s="9">
        <f t="shared" si="9"/>
        <v>0</v>
      </c>
      <c r="N44" s="5">
        <f t="shared" si="12"/>
        <v>0</v>
      </c>
      <c r="O44" s="11">
        <f t="shared" si="16"/>
        <v>12</v>
      </c>
      <c r="P44" s="5">
        <f t="shared" si="13"/>
        <v>30.76923076923077</v>
      </c>
      <c r="Q44" s="9">
        <f t="shared" si="14"/>
        <v>1</v>
      </c>
      <c r="R44" s="9">
        <f t="shared" si="15"/>
        <v>1</v>
      </c>
    </row>
    <row r="45" spans="1:18" ht="15">
      <c r="A45" s="27">
        <v>32788</v>
      </c>
      <c r="B45"/>
      <c r="C45"/>
      <c r="D45"/>
      <c r="E45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12</v>
      </c>
      <c r="M45" s="9">
        <f t="shared" si="17"/>
        <v>0</v>
      </c>
      <c r="N45" s="5">
        <f t="shared" si="12"/>
        <v>0</v>
      </c>
      <c r="O45" s="11">
        <f t="shared" si="16"/>
        <v>12</v>
      </c>
      <c r="P45" s="5">
        <f t="shared" si="13"/>
        <v>30.76923076923077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 s="12">
        <v>2</v>
      </c>
      <c r="F46"/>
      <c r="G46"/>
      <c r="H46"/>
      <c r="I46"/>
      <c r="J46" s="9">
        <f t="shared" si="10"/>
        <v>2</v>
      </c>
      <c r="K46" s="9">
        <f t="shared" si="11"/>
        <v>0</v>
      </c>
      <c r="L46" s="9">
        <f t="shared" si="17"/>
        <v>14</v>
      </c>
      <c r="M46" s="9">
        <f t="shared" si="17"/>
        <v>0</v>
      </c>
      <c r="N46" s="5">
        <f t="shared" si="12"/>
        <v>2</v>
      </c>
      <c r="O46" s="11">
        <f t="shared" si="16"/>
        <v>14</v>
      </c>
      <c r="P46" s="5">
        <f t="shared" si="13"/>
        <v>35.8974358974359</v>
      </c>
      <c r="Q46" s="9">
        <f t="shared" si="14"/>
        <v>0</v>
      </c>
      <c r="R46" s="9">
        <f t="shared" si="15"/>
        <v>2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</v>
      </c>
      <c r="M47" s="9">
        <f t="shared" si="17"/>
        <v>0</v>
      </c>
      <c r="N47" s="5">
        <f t="shared" si="12"/>
        <v>0</v>
      </c>
      <c r="O47" s="11">
        <f t="shared" si="16"/>
        <v>14</v>
      </c>
      <c r="P47" s="5">
        <f t="shared" si="13"/>
        <v>35.8974358974359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 s="12">
        <v>2</v>
      </c>
      <c r="D48" s="12">
        <v>1</v>
      </c>
      <c r="E48" s="12">
        <v>2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7"/>
        <v>15</v>
      </c>
      <c r="M48" s="9">
        <f t="shared" si="17"/>
        <v>0</v>
      </c>
      <c r="N48" s="5">
        <f t="shared" si="12"/>
        <v>1</v>
      </c>
      <c r="O48" s="11">
        <f t="shared" si="16"/>
        <v>15</v>
      </c>
      <c r="P48" s="5">
        <f t="shared" si="13"/>
        <v>38.46153846153846</v>
      </c>
      <c r="Q48" s="9">
        <f t="shared" si="14"/>
        <v>2</v>
      </c>
      <c r="R48" s="9">
        <f t="shared" si="15"/>
        <v>3</v>
      </c>
    </row>
    <row r="49" spans="1:18" ht="15">
      <c r="A49" s="27">
        <v>32792</v>
      </c>
      <c r="B49"/>
      <c r="C49"/>
      <c r="D49"/>
      <c r="E49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</v>
      </c>
      <c r="M49" s="9">
        <f t="shared" si="17"/>
        <v>0</v>
      </c>
      <c r="N49" s="5">
        <f t="shared" si="12"/>
        <v>0</v>
      </c>
      <c r="O49" s="11">
        <f t="shared" si="16"/>
        <v>15</v>
      </c>
      <c r="P49" s="5">
        <f t="shared" si="13"/>
        <v>38.46153846153846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15</v>
      </c>
      <c r="M50" s="9">
        <f t="shared" si="17"/>
        <v>0</v>
      </c>
      <c r="N50" s="5">
        <f t="shared" si="12"/>
        <v>0</v>
      </c>
      <c r="O50" s="11">
        <f t="shared" si="16"/>
        <v>15</v>
      </c>
      <c r="P50" s="5">
        <f t="shared" si="13"/>
        <v>38.46153846153846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15</v>
      </c>
      <c r="M51" s="9">
        <f t="shared" si="17"/>
        <v>0</v>
      </c>
      <c r="N51" s="5">
        <f t="shared" si="12"/>
        <v>0</v>
      </c>
      <c r="O51" s="11">
        <f t="shared" si="16"/>
        <v>15</v>
      </c>
      <c r="P51" s="5">
        <f t="shared" si="13"/>
        <v>38.46153846153846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>
        <v>1</v>
      </c>
      <c r="C52"/>
      <c r="D52" s="12">
        <v>3</v>
      </c>
      <c r="E52" s="12">
        <v>8</v>
      </c>
      <c r="F52" s="12"/>
      <c r="G52"/>
      <c r="H52" s="12"/>
      <c r="I52" s="12"/>
      <c r="J52" s="9">
        <f t="shared" si="10"/>
        <v>10</v>
      </c>
      <c r="K52" s="9">
        <f t="shared" si="11"/>
        <v>0</v>
      </c>
      <c r="L52" s="9">
        <f t="shared" si="17"/>
        <v>25</v>
      </c>
      <c r="M52" s="9">
        <f t="shared" si="17"/>
        <v>0</v>
      </c>
      <c r="N52" s="5">
        <f t="shared" si="12"/>
        <v>10</v>
      </c>
      <c r="O52" s="11">
        <f t="shared" si="16"/>
        <v>25</v>
      </c>
      <c r="P52" s="5">
        <f t="shared" si="13"/>
        <v>64.1025641025641</v>
      </c>
      <c r="Q52" s="9">
        <f t="shared" si="14"/>
        <v>1</v>
      </c>
      <c r="R52" s="9">
        <f t="shared" si="15"/>
        <v>11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25</v>
      </c>
      <c r="M53" s="9">
        <f t="shared" si="17"/>
        <v>0</v>
      </c>
      <c r="N53" s="5">
        <f t="shared" si="12"/>
        <v>0</v>
      </c>
      <c r="O53" s="11">
        <f t="shared" si="16"/>
        <v>25</v>
      </c>
      <c r="P53" s="5">
        <f t="shared" si="13"/>
        <v>64.1025641025641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 s="12">
        <v>3</v>
      </c>
      <c r="D54" s="12">
        <v>1</v>
      </c>
      <c r="E54" s="12">
        <v>7</v>
      </c>
      <c r="F54"/>
      <c r="G54"/>
      <c r="H54" s="12"/>
      <c r="I54" s="12"/>
      <c r="J54" s="9">
        <f t="shared" si="10"/>
        <v>5</v>
      </c>
      <c r="K54" s="9">
        <f t="shared" si="11"/>
        <v>0</v>
      </c>
      <c r="L54" s="9">
        <f t="shared" si="17"/>
        <v>30</v>
      </c>
      <c r="M54" s="9">
        <f t="shared" si="17"/>
        <v>0</v>
      </c>
      <c r="N54" s="5">
        <f t="shared" si="12"/>
        <v>5</v>
      </c>
      <c r="O54" s="11">
        <f t="shared" si="16"/>
        <v>30</v>
      </c>
      <c r="P54" s="5">
        <f t="shared" si="13"/>
        <v>76.92307692307692</v>
      </c>
      <c r="Q54" s="9">
        <f t="shared" si="14"/>
        <v>3</v>
      </c>
      <c r="R54" s="9">
        <f t="shared" si="15"/>
        <v>8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30</v>
      </c>
      <c r="M55" s="9">
        <f t="shared" si="17"/>
        <v>0</v>
      </c>
      <c r="N55" s="5">
        <f t="shared" si="12"/>
        <v>0</v>
      </c>
      <c r="O55" s="11">
        <f t="shared" si="16"/>
        <v>30</v>
      </c>
      <c r="P55" s="5">
        <f t="shared" si="13"/>
        <v>76.92307692307692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 s="12">
        <v>2</v>
      </c>
      <c r="F56"/>
      <c r="G56"/>
      <c r="H56"/>
      <c r="I56"/>
      <c r="J56" s="9">
        <f t="shared" si="10"/>
        <v>2</v>
      </c>
      <c r="K56" s="9">
        <f t="shared" si="11"/>
        <v>0</v>
      </c>
      <c r="L56" s="9">
        <f t="shared" si="17"/>
        <v>32</v>
      </c>
      <c r="M56" s="9">
        <f t="shared" si="17"/>
        <v>0</v>
      </c>
      <c r="N56" s="5">
        <f t="shared" si="12"/>
        <v>2</v>
      </c>
      <c r="O56" s="11">
        <f t="shared" si="16"/>
        <v>32</v>
      </c>
      <c r="P56" s="5">
        <f t="shared" si="13"/>
        <v>82.05128205128206</v>
      </c>
      <c r="Q56" s="9">
        <f t="shared" si="14"/>
        <v>0</v>
      </c>
      <c r="R56" s="9">
        <f t="shared" si="15"/>
        <v>2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32</v>
      </c>
      <c r="M57" s="9">
        <f t="shared" si="17"/>
        <v>0</v>
      </c>
      <c r="N57" s="5">
        <f t="shared" si="12"/>
        <v>0</v>
      </c>
      <c r="O57" s="11">
        <f t="shared" si="16"/>
        <v>32</v>
      </c>
      <c r="P57" s="5">
        <f t="shared" si="13"/>
        <v>82.05128205128206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/>
      <c r="E58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32</v>
      </c>
      <c r="M58" s="9">
        <f t="shared" si="17"/>
        <v>0</v>
      </c>
      <c r="N58" s="5">
        <f t="shared" si="12"/>
        <v>0</v>
      </c>
      <c r="O58" s="11">
        <f t="shared" si="16"/>
        <v>32</v>
      </c>
      <c r="P58" s="5">
        <f t="shared" si="13"/>
        <v>82.05128205128206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 s="12">
        <v>1</v>
      </c>
      <c r="C59" s="12">
        <v>2</v>
      </c>
      <c r="D59"/>
      <c r="E59" s="12">
        <v>3</v>
      </c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32</v>
      </c>
      <c r="M59" s="9">
        <f t="shared" si="17"/>
        <v>0</v>
      </c>
      <c r="N59" s="5">
        <f t="shared" si="12"/>
        <v>0</v>
      </c>
      <c r="O59" s="11">
        <f t="shared" si="16"/>
        <v>32</v>
      </c>
      <c r="P59" s="5">
        <f t="shared" si="13"/>
        <v>82.05128205128206</v>
      </c>
      <c r="Q59" s="9">
        <f t="shared" si="14"/>
        <v>3</v>
      </c>
      <c r="R59" s="9">
        <f t="shared" si="15"/>
        <v>3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32</v>
      </c>
      <c r="M60" s="9">
        <f t="shared" si="17"/>
        <v>0</v>
      </c>
      <c r="N60" s="5">
        <f t="shared" si="12"/>
        <v>0</v>
      </c>
      <c r="O60" s="11">
        <f t="shared" si="16"/>
        <v>32</v>
      </c>
      <c r="P60" s="5">
        <f t="shared" si="13"/>
        <v>82.05128205128206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32</v>
      </c>
      <c r="M61" s="9">
        <f t="shared" si="17"/>
        <v>0</v>
      </c>
      <c r="N61" s="5">
        <f t="shared" si="12"/>
        <v>0</v>
      </c>
      <c r="O61" s="11">
        <f t="shared" si="16"/>
        <v>32</v>
      </c>
      <c r="P61" s="5">
        <f t="shared" si="13"/>
        <v>82.05128205128206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 s="12">
        <v>1</v>
      </c>
      <c r="C62" s="12">
        <v>1</v>
      </c>
      <c r="D62" s="12">
        <v>1</v>
      </c>
      <c r="E62" s="12">
        <v>3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7"/>
        <v>34</v>
      </c>
      <c r="M62" s="9">
        <f t="shared" si="17"/>
        <v>0</v>
      </c>
      <c r="N62" s="5">
        <f t="shared" si="12"/>
        <v>2</v>
      </c>
      <c r="O62" s="11">
        <f t="shared" si="16"/>
        <v>34</v>
      </c>
      <c r="P62" s="5">
        <f t="shared" si="13"/>
        <v>87.17948717948718</v>
      </c>
      <c r="Q62" s="9">
        <f t="shared" si="14"/>
        <v>2</v>
      </c>
      <c r="R62" s="9">
        <f t="shared" si="15"/>
        <v>4</v>
      </c>
    </row>
    <row r="63" spans="1:18" ht="15">
      <c r="A63" s="27">
        <v>32806</v>
      </c>
      <c r="B63"/>
      <c r="C63"/>
      <c r="D63"/>
      <c r="E63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34</v>
      </c>
      <c r="M63" s="9">
        <f t="shared" si="17"/>
        <v>0</v>
      </c>
      <c r="N63" s="5">
        <f t="shared" si="12"/>
        <v>0</v>
      </c>
      <c r="O63" s="11">
        <f t="shared" si="16"/>
        <v>34</v>
      </c>
      <c r="P63" s="5">
        <f t="shared" si="13"/>
        <v>87.17948717948718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34</v>
      </c>
      <c r="M64" s="9">
        <f t="shared" si="17"/>
        <v>0</v>
      </c>
      <c r="N64" s="5">
        <f t="shared" si="12"/>
        <v>0</v>
      </c>
      <c r="O64" s="11">
        <f t="shared" si="16"/>
        <v>34</v>
      </c>
      <c r="P64" s="5">
        <f t="shared" si="13"/>
        <v>87.17948717948718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34</v>
      </c>
      <c r="M65" s="9">
        <f t="shared" si="18"/>
        <v>0</v>
      </c>
      <c r="N65" s="5">
        <f t="shared" si="12"/>
        <v>0</v>
      </c>
      <c r="O65" s="11">
        <f t="shared" si="16"/>
        <v>34</v>
      </c>
      <c r="P65" s="5">
        <f t="shared" si="13"/>
        <v>87.17948717948718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/>
      <c r="D66"/>
      <c r="E66" s="12">
        <v>2</v>
      </c>
      <c r="F66"/>
      <c r="G66" s="12"/>
      <c r="H66" s="12"/>
      <c r="I66" s="12"/>
      <c r="J66" s="9">
        <f t="shared" si="10"/>
        <v>2</v>
      </c>
      <c r="K66" s="9">
        <f t="shared" si="11"/>
        <v>0</v>
      </c>
      <c r="L66" s="9">
        <f t="shared" si="18"/>
        <v>36</v>
      </c>
      <c r="M66" s="9">
        <f t="shared" si="18"/>
        <v>0</v>
      </c>
      <c r="N66" s="5">
        <f t="shared" si="12"/>
        <v>2</v>
      </c>
      <c r="O66" s="11">
        <f t="shared" si="16"/>
        <v>36</v>
      </c>
      <c r="P66" s="5">
        <f t="shared" si="13"/>
        <v>92.3076923076923</v>
      </c>
      <c r="Q66" s="9">
        <f t="shared" si="14"/>
        <v>0</v>
      </c>
      <c r="R66" s="9">
        <f t="shared" si="15"/>
        <v>2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36</v>
      </c>
      <c r="M67" s="9">
        <f t="shared" si="18"/>
        <v>0</v>
      </c>
      <c r="N67" s="5">
        <f t="shared" si="12"/>
        <v>0</v>
      </c>
      <c r="O67" s="11">
        <f t="shared" si="16"/>
        <v>36</v>
      </c>
      <c r="P67" s="5">
        <f t="shared" si="13"/>
        <v>92.3076923076923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36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36</v>
      </c>
      <c r="P68" s="5">
        <f aca="true" t="shared" si="22" ref="P68:P101">O68*100/$N$103</f>
        <v>92.3076923076923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36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36</v>
      </c>
      <c r="P69" s="5">
        <f t="shared" si="22"/>
        <v>92.3076923076923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36</v>
      </c>
      <c r="M70" s="9">
        <f t="shared" si="18"/>
        <v>0</v>
      </c>
      <c r="N70" s="5">
        <f t="shared" si="21"/>
        <v>0</v>
      </c>
      <c r="O70" s="11">
        <f t="shared" si="25"/>
        <v>36</v>
      </c>
      <c r="P70" s="5">
        <f t="shared" si="22"/>
        <v>92.3076923076923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 s="12">
        <v>2</v>
      </c>
      <c r="F71"/>
      <c r="G71"/>
      <c r="H71"/>
      <c r="I71"/>
      <c r="J71" s="9">
        <f t="shared" si="19"/>
        <v>2</v>
      </c>
      <c r="K71" s="9">
        <f t="shared" si="20"/>
        <v>0</v>
      </c>
      <c r="L71" s="9">
        <f t="shared" si="18"/>
        <v>38</v>
      </c>
      <c r="M71" s="9">
        <f t="shared" si="18"/>
        <v>0</v>
      </c>
      <c r="N71" s="5">
        <f t="shared" si="21"/>
        <v>2</v>
      </c>
      <c r="O71" s="11">
        <f t="shared" si="25"/>
        <v>38</v>
      </c>
      <c r="P71" s="5">
        <f t="shared" si="22"/>
        <v>97.43589743589743</v>
      </c>
      <c r="Q71" s="9">
        <f t="shared" si="23"/>
        <v>0</v>
      </c>
      <c r="R71" s="9">
        <f t="shared" si="24"/>
        <v>2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0</v>
      </c>
      <c r="N72" s="5">
        <f t="shared" si="21"/>
        <v>0</v>
      </c>
      <c r="O72" s="11">
        <f t="shared" si="25"/>
        <v>38</v>
      </c>
      <c r="P72" s="5">
        <f t="shared" si="22"/>
        <v>97.43589743589743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 s="12">
        <v>1</v>
      </c>
      <c r="C73" s="12">
        <v>1</v>
      </c>
      <c r="D73"/>
      <c r="E73" s="12">
        <v>1</v>
      </c>
      <c r="F73"/>
      <c r="G73"/>
      <c r="H73"/>
      <c r="I73" s="12"/>
      <c r="J73" s="9">
        <f t="shared" si="19"/>
        <v>-1</v>
      </c>
      <c r="K73" s="9">
        <f t="shared" si="20"/>
        <v>0</v>
      </c>
      <c r="L73" s="9">
        <f t="shared" si="18"/>
        <v>37</v>
      </c>
      <c r="M73" s="9">
        <f t="shared" si="18"/>
        <v>0</v>
      </c>
      <c r="N73" s="5">
        <f t="shared" si="21"/>
        <v>-1</v>
      </c>
      <c r="O73" s="11">
        <f t="shared" si="25"/>
        <v>37</v>
      </c>
      <c r="P73" s="5">
        <f t="shared" si="22"/>
        <v>94.87179487179488</v>
      </c>
      <c r="Q73" s="9">
        <f t="shared" si="23"/>
        <v>2</v>
      </c>
      <c r="R73" s="9">
        <f t="shared" si="24"/>
        <v>1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37</v>
      </c>
      <c r="M74" s="9">
        <f t="shared" si="18"/>
        <v>0</v>
      </c>
      <c r="N74" s="5">
        <f t="shared" si="21"/>
        <v>0</v>
      </c>
      <c r="O74" s="11">
        <f t="shared" si="25"/>
        <v>37</v>
      </c>
      <c r="P74" s="5">
        <f t="shared" si="22"/>
        <v>94.87179487179488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37</v>
      </c>
      <c r="M75" s="9">
        <f t="shared" si="18"/>
        <v>0</v>
      </c>
      <c r="N75" s="5">
        <f t="shared" si="21"/>
        <v>0</v>
      </c>
      <c r="O75" s="11">
        <f t="shared" si="25"/>
        <v>37</v>
      </c>
      <c r="P75" s="5">
        <f t="shared" si="22"/>
        <v>94.87179487179488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37</v>
      </c>
      <c r="M76" s="9">
        <f t="shared" si="18"/>
        <v>0</v>
      </c>
      <c r="N76" s="5">
        <f t="shared" si="21"/>
        <v>0</v>
      </c>
      <c r="O76" s="11">
        <f t="shared" si="25"/>
        <v>37</v>
      </c>
      <c r="P76" s="5">
        <f t="shared" si="22"/>
        <v>94.87179487179488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 s="12">
        <v>3</v>
      </c>
      <c r="D77"/>
      <c r="E77" s="12">
        <v>2</v>
      </c>
      <c r="F77"/>
      <c r="G77"/>
      <c r="H77"/>
      <c r="I77"/>
      <c r="J77" s="9">
        <f t="shared" si="19"/>
        <v>-1</v>
      </c>
      <c r="K77" s="9">
        <f t="shared" si="20"/>
        <v>0</v>
      </c>
      <c r="L77" s="9">
        <f t="shared" si="18"/>
        <v>36</v>
      </c>
      <c r="M77" s="9">
        <f t="shared" si="18"/>
        <v>0</v>
      </c>
      <c r="N77" s="5">
        <f t="shared" si="21"/>
        <v>-1</v>
      </c>
      <c r="O77" s="11">
        <f t="shared" si="25"/>
        <v>36</v>
      </c>
      <c r="P77" s="5">
        <f t="shared" si="22"/>
        <v>92.3076923076923</v>
      </c>
      <c r="Q77" s="9">
        <f t="shared" si="23"/>
        <v>3</v>
      </c>
      <c r="R77" s="9">
        <f t="shared" si="24"/>
        <v>2</v>
      </c>
    </row>
    <row r="78" spans="1:18" ht="15">
      <c r="A78" s="2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36</v>
      </c>
      <c r="M78" s="9">
        <f t="shared" si="18"/>
        <v>0</v>
      </c>
      <c r="N78" s="5">
        <f t="shared" si="21"/>
        <v>0</v>
      </c>
      <c r="O78" s="11">
        <f t="shared" si="25"/>
        <v>36</v>
      </c>
      <c r="P78" s="5">
        <f t="shared" si="22"/>
        <v>92.3076923076923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36</v>
      </c>
      <c r="M79" s="9">
        <f t="shared" si="18"/>
        <v>0</v>
      </c>
      <c r="N79" s="5">
        <f t="shared" si="21"/>
        <v>0</v>
      </c>
      <c r="O79" s="11">
        <f t="shared" si="25"/>
        <v>36</v>
      </c>
      <c r="P79" s="5">
        <f t="shared" si="22"/>
        <v>92.3076923076923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36</v>
      </c>
      <c r="M80" s="9">
        <f t="shared" si="18"/>
        <v>0</v>
      </c>
      <c r="N80" s="5">
        <f t="shared" si="21"/>
        <v>0</v>
      </c>
      <c r="O80" s="11">
        <f t="shared" si="25"/>
        <v>36</v>
      </c>
      <c r="P80" s="5">
        <f t="shared" si="22"/>
        <v>92.3076923076923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 s="12">
        <v>1</v>
      </c>
      <c r="E81" s="12">
        <v>1</v>
      </c>
      <c r="F81"/>
      <c r="G81"/>
      <c r="H81"/>
      <c r="I81"/>
      <c r="J81" s="9">
        <f t="shared" si="19"/>
        <v>2</v>
      </c>
      <c r="K81" s="9">
        <f t="shared" si="20"/>
        <v>0</v>
      </c>
      <c r="L81" s="9">
        <f t="shared" si="18"/>
        <v>38</v>
      </c>
      <c r="M81" s="9">
        <f t="shared" si="18"/>
        <v>0</v>
      </c>
      <c r="N81" s="5">
        <f t="shared" si="21"/>
        <v>2</v>
      </c>
      <c r="O81" s="11">
        <f t="shared" si="25"/>
        <v>38</v>
      </c>
      <c r="P81" s="5">
        <f t="shared" si="22"/>
        <v>97.43589743589743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38</v>
      </c>
      <c r="M82" s="9">
        <f t="shared" si="18"/>
        <v>0</v>
      </c>
      <c r="N82" s="5">
        <f t="shared" si="21"/>
        <v>0</v>
      </c>
      <c r="O82" s="11">
        <f t="shared" si="25"/>
        <v>38</v>
      </c>
      <c r="P82" s="5">
        <f t="shared" si="22"/>
        <v>97.43589743589743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38</v>
      </c>
      <c r="M83" s="9">
        <f t="shared" si="18"/>
        <v>0</v>
      </c>
      <c r="N83" s="5">
        <f t="shared" si="21"/>
        <v>0</v>
      </c>
      <c r="O83" s="11">
        <f t="shared" si="25"/>
        <v>38</v>
      </c>
      <c r="P83" s="5">
        <f t="shared" si="22"/>
        <v>97.43589743589743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38</v>
      </c>
      <c r="M84" s="9">
        <f t="shared" si="18"/>
        <v>0</v>
      </c>
      <c r="N84" s="5">
        <f t="shared" si="21"/>
        <v>0</v>
      </c>
      <c r="O84" s="11">
        <f t="shared" si="25"/>
        <v>38</v>
      </c>
      <c r="P84" s="5">
        <f t="shared" si="22"/>
        <v>97.43589743589743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38</v>
      </c>
      <c r="M85" s="9">
        <f t="shared" si="26"/>
        <v>0</v>
      </c>
      <c r="N85" s="5">
        <f t="shared" si="21"/>
        <v>0</v>
      </c>
      <c r="O85" s="11">
        <f t="shared" si="25"/>
        <v>38</v>
      </c>
      <c r="P85" s="5">
        <f t="shared" si="22"/>
        <v>97.43589743589743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38</v>
      </c>
      <c r="M86" s="9">
        <f t="shared" si="26"/>
        <v>0</v>
      </c>
      <c r="N86" s="5">
        <f t="shared" si="21"/>
        <v>0</v>
      </c>
      <c r="O86" s="11">
        <f t="shared" si="25"/>
        <v>38</v>
      </c>
      <c r="P86" s="5">
        <f t="shared" si="22"/>
        <v>97.43589743589743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 s="12">
        <v>1</v>
      </c>
      <c r="F87" s="12"/>
      <c r="G87" s="12"/>
      <c r="H87" s="12"/>
      <c r="I87" s="12"/>
      <c r="J87" s="9">
        <f t="shared" si="19"/>
        <v>1</v>
      </c>
      <c r="K87" s="9">
        <f t="shared" si="20"/>
        <v>0</v>
      </c>
      <c r="L87" s="9">
        <f t="shared" si="26"/>
        <v>39</v>
      </c>
      <c r="M87" s="9">
        <f t="shared" si="26"/>
        <v>0</v>
      </c>
      <c r="N87" s="5">
        <f t="shared" si="21"/>
        <v>1</v>
      </c>
      <c r="O87" s="11">
        <f t="shared" si="25"/>
        <v>39</v>
      </c>
      <c r="P87" s="5">
        <f t="shared" si="22"/>
        <v>100</v>
      </c>
      <c r="Q87" s="9">
        <f t="shared" si="23"/>
        <v>0</v>
      </c>
      <c r="R87" s="9">
        <f t="shared" si="24"/>
        <v>1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39</v>
      </c>
      <c r="M88" s="9">
        <f t="shared" si="26"/>
        <v>0</v>
      </c>
      <c r="N88" s="5">
        <f t="shared" si="21"/>
        <v>0</v>
      </c>
      <c r="O88" s="11">
        <f t="shared" si="25"/>
        <v>39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39</v>
      </c>
      <c r="M89" s="9">
        <f t="shared" si="26"/>
        <v>0</v>
      </c>
      <c r="N89" s="5">
        <f t="shared" si="21"/>
        <v>0</v>
      </c>
      <c r="O89" s="11">
        <f t="shared" si="25"/>
        <v>39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 s="12">
        <v>1</v>
      </c>
      <c r="C90" s="12">
        <v>1</v>
      </c>
      <c r="D90"/>
      <c r="E90"/>
      <c r="F90"/>
      <c r="G90"/>
      <c r="H90"/>
      <c r="I90"/>
      <c r="J90" s="9">
        <f t="shared" si="19"/>
        <v>-2</v>
      </c>
      <c r="K90" s="9">
        <f t="shared" si="20"/>
        <v>0</v>
      </c>
      <c r="L90" s="9">
        <f t="shared" si="26"/>
        <v>37</v>
      </c>
      <c r="M90" s="9">
        <f t="shared" si="26"/>
        <v>0</v>
      </c>
      <c r="N90" s="5">
        <f t="shared" si="21"/>
        <v>-2</v>
      </c>
      <c r="O90" s="11">
        <f t="shared" si="25"/>
        <v>37</v>
      </c>
      <c r="P90" s="5">
        <f t="shared" si="22"/>
        <v>94.87179487179488</v>
      </c>
      <c r="Q90" s="9">
        <f t="shared" si="23"/>
        <v>2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37</v>
      </c>
      <c r="M91" s="9">
        <f t="shared" si="26"/>
        <v>0</v>
      </c>
      <c r="N91" s="5">
        <f t="shared" si="21"/>
        <v>0</v>
      </c>
      <c r="O91" s="11">
        <f t="shared" si="25"/>
        <v>37</v>
      </c>
      <c r="P91" s="5">
        <f t="shared" si="22"/>
        <v>94.87179487179488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37</v>
      </c>
      <c r="M92" s="9">
        <f t="shared" si="26"/>
        <v>0</v>
      </c>
      <c r="N92" s="5">
        <f t="shared" si="21"/>
        <v>0</v>
      </c>
      <c r="O92" s="11">
        <f t="shared" si="25"/>
        <v>37</v>
      </c>
      <c r="P92" s="5">
        <f t="shared" si="22"/>
        <v>94.87179487179488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37</v>
      </c>
      <c r="M93" s="9">
        <f t="shared" si="26"/>
        <v>0</v>
      </c>
      <c r="N93" s="5">
        <f t="shared" si="21"/>
        <v>0</v>
      </c>
      <c r="O93" s="11">
        <f t="shared" si="25"/>
        <v>37</v>
      </c>
      <c r="P93" s="5">
        <f t="shared" si="22"/>
        <v>94.87179487179488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38</v>
      </c>
      <c r="M94" s="9">
        <f t="shared" si="26"/>
        <v>0</v>
      </c>
      <c r="N94" s="5">
        <f t="shared" si="21"/>
        <v>1</v>
      </c>
      <c r="O94" s="11">
        <f t="shared" si="25"/>
        <v>38</v>
      </c>
      <c r="P94" s="5">
        <f t="shared" si="22"/>
        <v>97.43589743589743</v>
      </c>
      <c r="Q94" s="9">
        <f t="shared" si="23"/>
        <v>0</v>
      </c>
      <c r="R94" s="9">
        <f t="shared" si="24"/>
        <v>1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38</v>
      </c>
      <c r="M95" s="9">
        <f t="shared" si="26"/>
        <v>0</v>
      </c>
      <c r="N95" s="5">
        <f t="shared" si="21"/>
        <v>0</v>
      </c>
      <c r="O95" s="11">
        <f t="shared" si="25"/>
        <v>38</v>
      </c>
      <c r="P95" s="5">
        <f t="shared" si="22"/>
        <v>97.43589743589743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38</v>
      </c>
      <c r="M96" s="9">
        <f t="shared" si="26"/>
        <v>0</v>
      </c>
      <c r="N96" s="5">
        <f t="shared" si="21"/>
        <v>0</v>
      </c>
      <c r="O96" s="11">
        <f t="shared" si="25"/>
        <v>38</v>
      </c>
      <c r="P96" s="5">
        <f t="shared" si="22"/>
        <v>97.43589743589743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38</v>
      </c>
      <c r="M97" s="9">
        <f t="shared" si="26"/>
        <v>0</v>
      </c>
      <c r="N97" s="5">
        <f t="shared" si="21"/>
        <v>0</v>
      </c>
      <c r="O97" s="11">
        <f t="shared" si="25"/>
        <v>38</v>
      </c>
      <c r="P97" s="5">
        <f t="shared" si="22"/>
        <v>97.43589743589743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38</v>
      </c>
      <c r="M98" s="9">
        <f t="shared" si="26"/>
        <v>0</v>
      </c>
      <c r="N98" s="5">
        <f t="shared" si="21"/>
        <v>0</v>
      </c>
      <c r="O98" s="11">
        <f t="shared" si="25"/>
        <v>38</v>
      </c>
      <c r="P98" s="5">
        <f t="shared" si="22"/>
        <v>97.43589743589743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38</v>
      </c>
      <c r="M99" s="9">
        <f t="shared" si="26"/>
        <v>0</v>
      </c>
      <c r="N99" s="5">
        <f t="shared" si="21"/>
        <v>0</v>
      </c>
      <c r="O99" s="11">
        <f t="shared" si="25"/>
        <v>38</v>
      </c>
      <c r="P99" s="5">
        <f t="shared" si="22"/>
        <v>97.43589743589743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6"/>
        <v>39</v>
      </c>
      <c r="M100" s="9">
        <f t="shared" si="26"/>
        <v>0</v>
      </c>
      <c r="N100" s="5">
        <f t="shared" si="21"/>
        <v>1</v>
      </c>
      <c r="O100" s="11">
        <f t="shared" si="25"/>
        <v>39</v>
      </c>
      <c r="P100" s="5">
        <f t="shared" si="22"/>
        <v>100</v>
      </c>
      <c r="Q100" s="9">
        <f t="shared" si="23"/>
        <v>0</v>
      </c>
      <c r="R100" s="9">
        <f t="shared" si="24"/>
        <v>1</v>
      </c>
    </row>
    <row r="101" spans="1:18" ht="15">
      <c r="A101" s="2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39</v>
      </c>
      <c r="M101" s="9">
        <f t="shared" si="26"/>
        <v>0</v>
      </c>
      <c r="N101" s="5">
        <f t="shared" si="21"/>
        <v>0</v>
      </c>
      <c r="O101" s="11">
        <f t="shared" si="25"/>
        <v>39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8</v>
      </c>
      <c r="C103" s="9">
        <f t="shared" si="27"/>
        <v>28</v>
      </c>
      <c r="D103" s="9">
        <f t="shared" si="27"/>
        <v>21</v>
      </c>
      <c r="E103" s="9">
        <f t="shared" si="27"/>
        <v>54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39</v>
      </c>
      <c r="K103" s="9">
        <f t="shared" si="27"/>
        <v>0</v>
      </c>
      <c r="N103" s="5">
        <f>SUM(N4:N101)</f>
        <v>39</v>
      </c>
      <c r="Q103" s="11">
        <f>SUM(Q4:Q101)</f>
        <v>36</v>
      </c>
      <c r="R103" s="11">
        <f>SUM(R4:R101)</f>
        <v>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" sqref="E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111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 s="12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0.6306306306306306</v>
      </c>
      <c r="O4" s="11">
        <f>N4</f>
        <v>0.6306306306306306</v>
      </c>
      <c r="P4" s="5">
        <f aca="true" t="shared" si="3" ref="P4:P35">O4*100/$N$103</f>
        <v>0.9009009009009007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2</v>
      </c>
      <c r="AC4" s="11">
        <f>100*SUM(R4:R10)/AB4</f>
        <v>50</v>
      </c>
    </row>
    <row r="5" spans="1:29" ht="15">
      <c r="A5" s="27">
        <v>32748</v>
      </c>
      <c r="B5"/>
      <c r="C5"/>
      <c r="D5"/>
      <c r="E5"/>
      <c r="F5"/>
      <c r="G5"/>
      <c r="H5"/>
      <c r="I5"/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0</v>
      </c>
      <c r="O5" s="11">
        <f aca="true" t="shared" si="8" ref="O5:O36">O4+N5</f>
        <v>0.6306306306306306</v>
      </c>
      <c r="P5" s="5">
        <f t="shared" si="3"/>
        <v>0.9009009009009007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145</v>
      </c>
      <c r="W5"/>
      <c r="X5"/>
      <c r="Y5" s="1" t="s">
        <v>42</v>
      </c>
      <c r="Z5" s="11">
        <f>SUM(N11:N17)</f>
        <v>2.5225225225225225</v>
      </c>
      <c r="AA5" s="5">
        <f t="shared" si="6"/>
        <v>3.6036036036036037</v>
      </c>
      <c r="AB5" s="11">
        <f>SUM(Q11:Q17)+SUM(R11:R17)</f>
        <v>8</v>
      </c>
      <c r="AC5" s="11">
        <f>100*SUM(R11:R17)/AB5</f>
        <v>75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0.6306306306306306</v>
      </c>
      <c r="P6" s="5">
        <f t="shared" si="3"/>
        <v>0.9009009009009007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34</v>
      </c>
      <c r="W6"/>
      <c r="X6" s="1" t="s">
        <v>44</v>
      </c>
      <c r="Z6" s="11">
        <f>SUM(N18:N24)</f>
        <v>13.873873873873872</v>
      </c>
      <c r="AA6" s="5">
        <f t="shared" si="6"/>
        <v>19.819819819819816</v>
      </c>
      <c r="AB6" s="11">
        <f>SUM(Q18:Q24)+SUM(R18:R24)</f>
        <v>26</v>
      </c>
      <c r="AC6" s="11">
        <f>100*SUM(R18:R24)/AB6</f>
        <v>92.3076923076923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0.6306306306306306</v>
      </c>
      <c r="P7" s="5">
        <f t="shared" si="3"/>
        <v>0.9009009009009007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81.00558659217877</v>
      </c>
      <c r="W7"/>
      <c r="Y7" s="1" t="s">
        <v>46</v>
      </c>
      <c r="Z7" s="11">
        <f>SUM(N25:N31)</f>
        <v>22.07207207207207</v>
      </c>
      <c r="AA7" s="5">
        <f t="shared" si="6"/>
        <v>31.531531531531527</v>
      </c>
      <c r="AB7" s="11">
        <f>SUM(Q25:Q31)+SUM(R25:R31)</f>
        <v>37</v>
      </c>
      <c r="AC7" s="11">
        <f>100*SUM(R25:R31)/AB7</f>
        <v>97.29729729729729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0.6306306306306306</v>
      </c>
      <c r="P8" s="5">
        <f t="shared" si="3"/>
        <v>0.9009009009009007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5.045045045045045</v>
      </c>
      <c r="AA8" s="5">
        <f t="shared" si="6"/>
        <v>7.207207207207207</v>
      </c>
      <c r="AB8" s="11">
        <f>SUM(Q32:Q38)+SUM(R32:R38)</f>
        <v>18</v>
      </c>
      <c r="AC8" s="11">
        <f>100*SUM(R32:R38)/AB8</f>
        <v>72.22222222222223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0.6306306306306306</v>
      </c>
      <c r="P9" s="5">
        <f t="shared" si="3"/>
        <v>0.9009009009009007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18.28828828828829</v>
      </c>
      <c r="AA9" s="5">
        <f t="shared" si="6"/>
        <v>26.126126126126128</v>
      </c>
      <c r="AB9" s="11">
        <f>SUM(Q39:Q45)+SUM(R39:R45)</f>
        <v>33</v>
      </c>
      <c r="AC9" s="11">
        <f>100*SUM(R39:R45)/AB9</f>
        <v>93.93939393939394</v>
      </c>
    </row>
    <row r="10" spans="1:29" ht="15">
      <c r="A10" s="27">
        <v>32753</v>
      </c>
      <c r="B10" s="12">
        <v>1</v>
      </c>
      <c r="C10"/>
      <c r="D10"/>
      <c r="E10"/>
      <c r="F10"/>
      <c r="G10"/>
      <c r="H10"/>
      <c r="I10"/>
      <c r="J10" s="9">
        <f t="shared" si="0"/>
        <v>-1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-0.6306306306306306</v>
      </c>
      <c r="O10" s="11">
        <f t="shared" si="8"/>
        <v>0</v>
      </c>
      <c r="P10" s="5">
        <f t="shared" si="3"/>
        <v>0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63.63636363636363</v>
      </c>
      <c r="W10"/>
      <c r="X10" s="8" t="s">
        <v>50</v>
      </c>
      <c r="Z10" s="11">
        <f>SUM(N46:N52)</f>
        <v>6.936936936936936</v>
      </c>
      <c r="AA10" s="5">
        <f t="shared" si="6"/>
        <v>9.909909909909908</v>
      </c>
      <c r="AB10" s="11">
        <f>SUM(Q46:Q52)+SUM(R46:R52)</f>
        <v>17</v>
      </c>
      <c r="AC10" s="11">
        <f>100*SUM(R46:R52)/AB10</f>
        <v>82.3529411764706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82.45614035087719</v>
      </c>
      <c r="W11"/>
      <c r="Y11" s="8" t="s">
        <v>52</v>
      </c>
      <c r="Z11" s="11">
        <f>SUM(N53:N59)</f>
        <v>3.7837837837837833</v>
      </c>
      <c r="AA11" s="5">
        <f t="shared" si="6"/>
        <v>5.405405405405404</v>
      </c>
      <c r="AB11" s="11">
        <f>SUM(Q53:Q59)+SUM(R53:R59)</f>
        <v>8</v>
      </c>
      <c r="AC11" s="11">
        <f>100*SUM(R53:R59)/AB11</f>
        <v>87.5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71.03448275862068</v>
      </c>
      <c r="W12"/>
      <c r="X12" s="8" t="s">
        <v>54</v>
      </c>
      <c r="Z12" s="11">
        <f>SUM(N60:N66)</f>
        <v>-0.6306306306306306</v>
      </c>
      <c r="AA12" s="5">
        <f t="shared" si="6"/>
        <v>-0.9009009009009009</v>
      </c>
      <c r="AB12" s="11">
        <f>SUM(Q60:Q66)+SUM(R60:R66)</f>
        <v>7</v>
      </c>
      <c r="AC12" s="11">
        <f>100*SUM(R60:R66)/AB12</f>
        <v>42.857142857142854</v>
      </c>
    </row>
    <row r="13" spans="1:29" ht="15">
      <c r="A13" s="27">
        <v>32756</v>
      </c>
      <c r="B13"/>
      <c r="C13"/>
      <c r="D13"/>
      <c r="E13" s="12">
        <v>2</v>
      </c>
      <c r="F13"/>
      <c r="G13"/>
      <c r="H13"/>
      <c r="I13"/>
      <c r="J13" s="9">
        <f t="shared" si="0"/>
        <v>2</v>
      </c>
      <c r="K13" s="9">
        <f t="shared" si="1"/>
        <v>0</v>
      </c>
      <c r="L13" s="9">
        <f t="shared" si="7"/>
        <v>2</v>
      </c>
      <c r="M13" s="9">
        <f t="shared" si="7"/>
        <v>0</v>
      </c>
      <c r="N13" s="5">
        <f t="shared" si="2"/>
        <v>1.2612612612612613</v>
      </c>
      <c r="O13" s="11">
        <f t="shared" si="8"/>
        <v>1.2612612612612613</v>
      </c>
      <c r="P13" s="5">
        <f t="shared" si="3"/>
        <v>1.8018018018018014</v>
      </c>
      <c r="Q13" s="9">
        <f t="shared" si="4"/>
        <v>0</v>
      </c>
      <c r="R13" s="9">
        <f t="shared" si="5"/>
        <v>2</v>
      </c>
      <c r="W13"/>
      <c r="Y13" s="8" t="s">
        <v>55</v>
      </c>
      <c r="Z13" s="11">
        <f>SUM(N67:N73)</f>
        <v>1.2612612612612613</v>
      </c>
      <c r="AA13" s="5">
        <f t="shared" si="6"/>
        <v>1.8018018018018018</v>
      </c>
      <c r="AB13" s="11">
        <f>SUM(Q67:Q73)+SUM(R67:R73)</f>
        <v>6</v>
      </c>
      <c r="AC13" s="11">
        <f>100*SUM(R67:R73)/AB13</f>
        <v>66.66666666666667</v>
      </c>
    </row>
    <row r="14" spans="1:29" ht="15">
      <c r="A14" s="27">
        <v>32757</v>
      </c>
      <c r="B14"/>
      <c r="C14"/>
      <c r="D14"/>
      <c r="E14" s="12">
        <v>1</v>
      </c>
      <c r="F14"/>
      <c r="G14"/>
      <c r="H14"/>
      <c r="I14"/>
      <c r="J14" s="9">
        <f t="shared" si="0"/>
        <v>1</v>
      </c>
      <c r="K14" s="9">
        <f t="shared" si="1"/>
        <v>0</v>
      </c>
      <c r="L14" s="9">
        <f t="shared" si="7"/>
        <v>3</v>
      </c>
      <c r="M14" s="9">
        <f t="shared" si="7"/>
        <v>0</v>
      </c>
      <c r="N14" s="5">
        <f t="shared" si="2"/>
        <v>0.6306306306306306</v>
      </c>
      <c r="O14" s="11">
        <f t="shared" si="8"/>
        <v>1.8918918918918919</v>
      </c>
      <c r="P14" s="5">
        <f t="shared" si="3"/>
        <v>2.702702702702702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-0.6306306306306306</v>
      </c>
      <c r="AA14" s="5">
        <f t="shared" si="6"/>
        <v>-0.9009009009009009</v>
      </c>
      <c r="AB14" s="11">
        <f>SUM(Q74:Q80)+SUM(R74:R80)</f>
        <v>9</v>
      </c>
      <c r="AC14" s="11">
        <f>100*SUM(R74:R80)/AB14</f>
        <v>44.44444444444444</v>
      </c>
    </row>
    <row r="15" spans="1:29" ht="15">
      <c r="A15" s="27">
        <v>32758</v>
      </c>
      <c r="B15"/>
      <c r="C15"/>
      <c r="D15"/>
      <c r="E15" s="12">
        <v>1</v>
      </c>
      <c r="F15"/>
      <c r="G15"/>
      <c r="H15"/>
      <c r="I15"/>
      <c r="J15" s="9">
        <f t="shared" si="0"/>
        <v>1</v>
      </c>
      <c r="K15" s="9">
        <f t="shared" si="1"/>
        <v>0</v>
      </c>
      <c r="L15" s="9">
        <f t="shared" si="7"/>
        <v>4</v>
      </c>
      <c r="M15" s="9">
        <f t="shared" si="7"/>
        <v>0</v>
      </c>
      <c r="N15" s="5">
        <f t="shared" si="2"/>
        <v>0.6306306306306306</v>
      </c>
      <c r="O15" s="11">
        <f t="shared" si="8"/>
        <v>2.5225225225225225</v>
      </c>
      <c r="P15" s="5">
        <f t="shared" si="3"/>
        <v>3.6036036036036028</v>
      </c>
      <c r="Q15" s="9">
        <f t="shared" si="4"/>
        <v>0</v>
      </c>
      <c r="R15" s="9">
        <f t="shared" si="5"/>
        <v>1</v>
      </c>
      <c r="T15" s="8"/>
      <c r="W15"/>
      <c r="Y15" s="8" t="s">
        <v>57</v>
      </c>
      <c r="Z15" s="11">
        <f>SUM(N81:N87)</f>
        <v>-1.8918918918918919</v>
      </c>
      <c r="AA15" s="5">
        <f t="shared" si="6"/>
        <v>-2.7027027027027026</v>
      </c>
      <c r="AB15" s="11">
        <f>SUM(Q81:Q87)+SUM(R81:R87)</f>
        <v>3</v>
      </c>
      <c r="AC15" s="11">
        <f>100*SUM(R81:R87)/AB15</f>
        <v>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0</v>
      </c>
      <c r="N16" s="5">
        <f t="shared" si="2"/>
        <v>0</v>
      </c>
      <c r="O16" s="11">
        <f t="shared" si="8"/>
        <v>2.5225225225225225</v>
      </c>
      <c r="P16" s="5">
        <f t="shared" si="3"/>
        <v>3.6036036036036028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4</v>
      </c>
      <c r="AC16" s="11">
        <f>100*SUM(R88:R94)/AB16</f>
        <v>50</v>
      </c>
    </row>
    <row r="17" spans="1:29" ht="15">
      <c r="A17" s="27">
        <v>32760</v>
      </c>
      <c r="B17" s="12">
        <v>1</v>
      </c>
      <c r="C17" s="12">
        <v>1</v>
      </c>
      <c r="D17" s="12">
        <v>1</v>
      </c>
      <c r="E17" s="12">
        <v>1</v>
      </c>
      <c r="F17"/>
      <c r="G17"/>
      <c r="H17"/>
      <c r="I17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0</v>
      </c>
      <c r="N17" s="5">
        <f t="shared" si="2"/>
        <v>0</v>
      </c>
      <c r="O17" s="11">
        <f t="shared" si="8"/>
        <v>2.5225225225225225</v>
      </c>
      <c r="P17" s="5">
        <f t="shared" si="3"/>
        <v>3.6036036036036028</v>
      </c>
      <c r="Q17" s="9">
        <f t="shared" si="4"/>
        <v>2</v>
      </c>
      <c r="R17" s="9">
        <f t="shared" si="5"/>
        <v>2</v>
      </c>
      <c r="T17" s="8"/>
      <c r="X17"/>
      <c r="Y17" s="8" t="s">
        <v>59</v>
      </c>
      <c r="Z17" s="11">
        <f>SUM(N95:N101)</f>
        <v>-0.6306306306306306</v>
      </c>
      <c r="AA17" s="5">
        <f t="shared" si="6"/>
        <v>-0.9009009009009009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 s="12">
        <v>1</v>
      </c>
      <c r="E18" s="12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6</v>
      </c>
      <c r="M18" s="9">
        <f t="shared" si="7"/>
        <v>0</v>
      </c>
      <c r="N18" s="5">
        <f t="shared" si="2"/>
        <v>1.2612612612612613</v>
      </c>
      <c r="O18" s="11">
        <f t="shared" si="8"/>
        <v>3.7837837837837838</v>
      </c>
      <c r="P18" s="5">
        <f t="shared" si="3"/>
        <v>5.405405405405404</v>
      </c>
      <c r="Q18" s="9">
        <f t="shared" si="4"/>
        <v>0</v>
      </c>
      <c r="R18" s="9">
        <f t="shared" si="5"/>
        <v>2</v>
      </c>
      <c r="T18" s="8"/>
      <c r="Y18" s="8" t="s">
        <v>60</v>
      </c>
      <c r="Z18" s="9">
        <f>SUM(Z4:Z17)</f>
        <v>70</v>
      </c>
      <c r="AA18" s="9">
        <f>SUM(AA4:AA17)</f>
        <v>99.99999999999996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6</v>
      </c>
      <c r="M19" s="9">
        <f t="shared" si="7"/>
        <v>0</v>
      </c>
      <c r="N19" s="5">
        <f t="shared" si="2"/>
        <v>0</v>
      </c>
      <c r="O19" s="11">
        <f t="shared" si="8"/>
        <v>3.7837837837837838</v>
      </c>
      <c r="P19" s="5">
        <f t="shared" si="3"/>
        <v>5.405405405405404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 s="12">
        <v>1</v>
      </c>
      <c r="D20"/>
      <c r="E20" s="12">
        <v>2</v>
      </c>
      <c r="F20"/>
      <c r="G20"/>
      <c r="H20"/>
      <c r="I20"/>
      <c r="J20" s="9">
        <f t="shared" si="0"/>
        <v>1</v>
      </c>
      <c r="K20" s="9">
        <f t="shared" si="1"/>
        <v>0</v>
      </c>
      <c r="L20" s="9">
        <f t="shared" si="7"/>
        <v>7</v>
      </c>
      <c r="M20" s="9">
        <f t="shared" si="7"/>
        <v>0</v>
      </c>
      <c r="N20" s="5">
        <f t="shared" si="2"/>
        <v>0.6306306306306306</v>
      </c>
      <c r="O20" s="11">
        <f t="shared" si="8"/>
        <v>4.414414414414415</v>
      </c>
      <c r="P20" s="5">
        <f t="shared" si="3"/>
        <v>6.306306306306305</v>
      </c>
      <c r="Q20" s="9">
        <f t="shared" si="4"/>
        <v>1</v>
      </c>
      <c r="R20" s="9">
        <f t="shared" si="5"/>
        <v>2</v>
      </c>
      <c r="T20" s="8"/>
    </row>
    <row r="21" spans="1:25" ht="15">
      <c r="A21" s="27">
        <v>32764</v>
      </c>
      <c r="B21"/>
      <c r="C21"/>
      <c r="D21"/>
      <c r="E21" s="12">
        <v>3</v>
      </c>
      <c r="F21"/>
      <c r="G21"/>
      <c r="H21" s="12">
        <v>1</v>
      </c>
      <c r="I21"/>
      <c r="J21" s="9">
        <f t="shared" si="0"/>
        <v>3</v>
      </c>
      <c r="K21" s="9">
        <f t="shared" si="1"/>
        <v>1</v>
      </c>
      <c r="L21" s="9">
        <f t="shared" si="7"/>
        <v>10</v>
      </c>
      <c r="M21" s="9">
        <f t="shared" si="7"/>
        <v>1</v>
      </c>
      <c r="N21" s="5">
        <f t="shared" si="2"/>
        <v>2.5225225225225225</v>
      </c>
      <c r="O21" s="11">
        <f t="shared" si="8"/>
        <v>6.936936936936937</v>
      </c>
      <c r="P21" s="5">
        <f t="shared" si="3"/>
        <v>9.909909909909908</v>
      </c>
      <c r="Q21" s="9">
        <f t="shared" si="4"/>
        <v>0</v>
      </c>
      <c r="R21" s="9">
        <f t="shared" si="5"/>
        <v>4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10</v>
      </c>
      <c r="M22" s="9">
        <f t="shared" si="7"/>
        <v>1</v>
      </c>
      <c r="N22" s="5">
        <f t="shared" si="2"/>
        <v>0</v>
      </c>
      <c r="O22" s="11">
        <f t="shared" si="8"/>
        <v>6.936936936936937</v>
      </c>
      <c r="P22" s="5">
        <f t="shared" si="3"/>
        <v>9.909909909909908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 s="12">
        <v>3</v>
      </c>
      <c r="E23" s="12">
        <v>2</v>
      </c>
      <c r="F23"/>
      <c r="G23" s="12">
        <v>1</v>
      </c>
      <c r="H23"/>
      <c r="I23" s="12">
        <v>8</v>
      </c>
      <c r="J23" s="9">
        <f t="shared" si="0"/>
        <v>5</v>
      </c>
      <c r="K23" s="9">
        <f t="shared" si="1"/>
        <v>7</v>
      </c>
      <c r="L23" s="9">
        <f t="shared" si="7"/>
        <v>15</v>
      </c>
      <c r="M23" s="9">
        <f t="shared" si="7"/>
        <v>8</v>
      </c>
      <c r="N23" s="5">
        <f t="shared" si="2"/>
        <v>7.5675675675675675</v>
      </c>
      <c r="O23" s="11">
        <f t="shared" si="8"/>
        <v>14.504504504504505</v>
      </c>
      <c r="P23" s="5">
        <f t="shared" si="3"/>
        <v>20.720720720720717</v>
      </c>
      <c r="Q23" s="9">
        <f t="shared" si="4"/>
        <v>1</v>
      </c>
      <c r="R23" s="9">
        <f t="shared" si="5"/>
        <v>13</v>
      </c>
      <c r="T23" s="8"/>
      <c r="X23"/>
      <c r="Y23"/>
    </row>
    <row r="24" spans="1:25" ht="15">
      <c r="A24" s="27">
        <v>32767</v>
      </c>
      <c r="B24"/>
      <c r="C24"/>
      <c r="D24"/>
      <c r="E24"/>
      <c r="F24"/>
      <c r="G24"/>
      <c r="H24" s="12">
        <v>1</v>
      </c>
      <c r="I24" s="12">
        <v>2</v>
      </c>
      <c r="J24" s="9">
        <f t="shared" si="0"/>
        <v>0</v>
      </c>
      <c r="K24" s="9">
        <f t="shared" si="1"/>
        <v>3</v>
      </c>
      <c r="L24" s="9">
        <f t="shared" si="7"/>
        <v>15</v>
      </c>
      <c r="M24" s="9">
        <f t="shared" si="7"/>
        <v>11</v>
      </c>
      <c r="N24" s="5">
        <f t="shared" si="2"/>
        <v>1.8918918918918919</v>
      </c>
      <c r="O24" s="11">
        <f t="shared" si="8"/>
        <v>16.396396396396398</v>
      </c>
      <c r="P24" s="5">
        <f t="shared" si="3"/>
        <v>23.423423423423422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15</v>
      </c>
      <c r="M25" s="9">
        <f t="shared" si="9"/>
        <v>11</v>
      </c>
      <c r="N25" s="5">
        <f t="shared" si="2"/>
        <v>0</v>
      </c>
      <c r="O25" s="11">
        <f t="shared" si="8"/>
        <v>16.396396396396398</v>
      </c>
      <c r="P25" s="5">
        <f t="shared" si="3"/>
        <v>23.423423423423422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/>
      <c r="D26"/>
      <c r="E26" s="12">
        <v>2</v>
      </c>
      <c r="F26"/>
      <c r="G26"/>
      <c r="H26" s="12">
        <v>1</v>
      </c>
      <c r="I26"/>
      <c r="J26" s="9">
        <f t="shared" si="0"/>
        <v>2</v>
      </c>
      <c r="K26" s="9">
        <f t="shared" si="1"/>
        <v>1</v>
      </c>
      <c r="L26" s="9">
        <f t="shared" si="9"/>
        <v>17</v>
      </c>
      <c r="M26" s="9">
        <f t="shared" si="9"/>
        <v>12</v>
      </c>
      <c r="N26" s="5">
        <f t="shared" si="2"/>
        <v>1.8918918918918919</v>
      </c>
      <c r="O26" s="11">
        <f t="shared" si="8"/>
        <v>18.28828828828829</v>
      </c>
      <c r="P26" s="5">
        <f t="shared" si="3"/>
        <v>26.12612612612612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27">
        <v>32770</v>
      </c>
      <c r="B27"/>
      <c r="C27"/>
      <c r="D27" s="12">
        <v>2</v>
      </c>
      <c r="E27" s="12">
        <v>3</v>
      </c>
      <c r="F27"/>
      <c r="G27"/>
      <c r="H27"/>
      <c r="I27" s="12">
        <v>5</v>
      </c>
      <c r="J27" s="9">
        <f t="shared" si="0"/>
        <v>5</v>
      </c>
      <c r="K27" s="9">
        <f t="shared" si="1"/>
        <v>5</v>
      </c>
      <c r="L27" s="9">
        <f t="shared" si="9"/>
        <v>22</v>
      </c>
      <c r="M27" s="9">
        <f t="shared" si="9"/>
        <v>17</v>
      </c>
      <c r="N27" s="5">
        <f t="shared" si="2"/>
        <v>6.306306306306306</v>
      </c>
      <c r="O27" s="11">
        <f t="shared" si="8"/>
        <v>24.594594594594597</v>
      </c>
      <c r="P27" s="5">
        <f t="shared" si="3"/>
        <v>35.13513513513513</v>
      </c>
      <c r="Q27" s="9">
        <f t="shared" si="4"/>
        <v>0</v>
      </c>
      <c r="R27" s="9">
        <f t="shared" si="5"/>
        <v>10</v>
      </c>
      <c r="T27" s="8"/>
      <c r="X27"/>
      <c r="Y27"/>
    </row>
    <row r="28" spans="1:20" ht="15">
      <c r="A28" s="27">
        <v>32771</v>
      </c>
      <c r="B28"/>
      <c r="C28" s="12">
        <v>1</v>
      </c>
      <c r="D28" s="12">
        <v>3</v>
      </c>
      <c r="E28" s="12">
        <v>10</v>
      </c>
      <c r="F28"/>
      <c r="G28"/>
      <c r="H28"/>
      <c r="I28" s="12">
        <v>5</v>
      </c>
      <c r="J28" s="9">
        <f t="shared" si="0"/>
        <v>12</v>
      </c>
      <c r="K28" s="9">
        <f t="shared" si="1"/>
        <v>5</v>
      </c>
      <c r="L28" s="9">
        <f t="shared" si="9"/>
        <v>34</v>
      </c>
      <c r="M28" s="9">
        <f t="shared" si="9"/>
        <v>22</v>
      </c>
      <c r="N28" s="5">
        <f t="shared" si="2"/>
        <v>10.72072072072072</v>
      </c>
      <c r="O28" s="11">
        <f t="shared" si="8"/>
        <v>35.31531531531532</v>
      </c>
      <c r="P28" s="5">
        <f t="shared" si="3"/>
        <v>50.45045045045044</v>
      </c>
      <c r="Q28" s="9">
        <f t="shared" si="4"/>
        <v>1</v>
      </c>
      <c r="R28" s="9">
        <f t="shared" si="5"/>
        <v>18</v>
      </c>
      <c r="T28" s="8"/>
    </row>
    <row r="29" spans="1:18" ht="15">
      <c r="A29" s="27">
        <v>32772</v>
      </c>
      <c r="B29"/>
      <c r="C29"/>
      <c r="D29" s="12">
        <v>2</v>
      </c>
      <c r="E29"/>
      <c r="F29"/>
      <c r="G29"/>
      <c r="H29" s="12">
        <v>1</v>
      </c>
      <c r="I29" s="12">
        <v>2</v>
      </c>
      <c r="J29" s="9">
        <f t="shared" si="0"/>
        <v>2</v>
      </c>
      <c r="K29" s="9">
        <f t="shared" si="1"/>
        <v>3</v>
      </c>
      <c r="L29" s="9">
        <f t="shared" si="9"/>
        <v>36</v>
      </c>
      <c r="M29" s="9">
        <f t="shared" si="9"/>
        <v>25</v>
      </c>
      <c r="N29" s="5">
        <f t="shared" si="2"/>
        <v>3.153153153153153</v>
      </c>
      <c r="O29" s="11">
        <f t="shared" si="8"/>
        <v>38.46846846846847</v>
      </c>
      <c r="P29" s="5">
        <f t="shared" si="3"/>
        <v>54.95495495495495</v>
      </c>
      <c r="Q29" s="9">
        <f t="shared" si="4"/>
        <v>0</v>
      </c>
      <c r="R29" s="9">
        <f t="shared" si="5"/>
        <v>5</v>
      </c>
    </row>
    <row r="30" spans="1:20" ht="15">
      <c r="A30" s="27">
        <v>32773</v>
      </c>
      <c r="B30"/>
      <c r="C30"/>
      <c r="D30"/>
      <c r="E30"/>
      <c r="F30"/>
      <c r="G30"/>
      <c r="H30"/>
      <c r="I30"/>
      <c r="J30" s="9">
        <f t="shared" si="0"/>
        <v>0</v>
      </c>
      <c r="K30" s="9">
        <f t="shared" si="1"/>
        <v>0</v>
      </c>
      <c r="L30" s="9">
        <f t="shared" si="9"/>
        <v>36</v>
      </c>
      <c r="M30" s="9">
        <f t="shared" si="9"/>
        <v>25</v>
      </c>
      <c r="N30" s="5">
        <f t="shared" si="2"/>
        <v>0</v>
      </c>
      <c r="O30" s="11">
        <f t="shared" si="8"/>
        <v>38.46846846846847</v>
      </c>
      <c r="P30" s="5">
        <f t="shared" si="3"/>
        <v>54.95495495495495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/>
      <c r="D31"/>
      <c r="E31"/>
      <c r="F31"/>
      <c r="G31"/>
      <c r="H31"/>
      <c r="I31"/>
      <c r="J31" s="9">
        <f t="shared" si="0"/>
        <v>0</v>
      </c>
      <c r="K31" s="9">
        <f t="shared" si="1"/>
        <v>0</v>
      </c>
      <c r="L31" s="9">
        <f t="shared" si="9"/>
        <v>36</v>
      </c>
      <c r="M31" s="9">
        <f t="shared" si="9"/>
        <v>25</v>
      </c>
      <c r="N31" s="5">
        <f t="shared" si="2"/>
        <v>0</v>
      </c>
      <c r="O31" s="11">
        <f t="shared" si="8"/>
        <v>38.46846846846847</v>
      </c>
      <c r="P31" s="5">
        <f t="shared" si="3"/>
        <v>54.95495495495495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 s="12">
        <v>1</v>
      </c>
      <c r="J32" s="9">
        <f t="shared" si="0"/>
        <v>0</v>
      </c>
      <c r="K32" s="9">
        <f t="shared" si="1"/>
        <v>1</v>
      </c>
      <c r="L32" s="9">
        <f t="shared" si="9"/>
        <v>36</v>
      </c>
      <c r="M32" s="9">
        <f t="shared" si="9"/>
        <v>26</v>
      </c>
      <c r="N32" s="5">
        <f t="shared" si="2"/>
        <v>0.6306306306306306</v>
      </c>
      <c r="O32" s="11">
        <f t="shared" si="8"/>
        <v>39.09909909909911</v>
      </c>
      <c r="P32" s="5">
        <f t="shared" si="3"/>
        <v>55.85585585585586</v>
      </c>
      <c r="Q32" s="9">
        <f t="shared" si="4"/>
        <v>0</v>
      </c>
      <c r="R32" s="9">
        <f t="shared" si="5"/>
        <v>1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36</v>
      </c>
      <c r="M33" s="9">
        <f t="shared" si="9"/>
        <v>26</v>
      </c>
      <c r="N33" s="5">
        <f t="shared" si="2"/>
        <v>0</v>
      </c>
      <c r="O33" s="11">
        <f t="shared" si="8"/>
        <v>39.09909909909911</v>
      </c>
      <c r="P33" s="5">
        <f t="shared" si="3"/>
        <v>55.85585585585586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 s="12">
        <v>1</v>
      </c>
      <c r="D34"/>
      <c r="E34"/>
      <c r="F34"/>
      <c r="G34"/>
      <c r="H34"/>
      <c r="I34" s="12">
        <v>2</v>
      </c>
      <c r="J34" s="9">
        <f t="shared" si="0"/>
        <v>-1</v>
      </c>
      <c r="K34" s="9">
        <f t="shared" si="1"/>
        <v>2</v>
      </c>
      <c r="L34" s="9">
        <f t="shared" si="9"/>
        <v>35</v>
      </c>
      <c r="M34" s="9">
        <f t="shared" si="9"/>
        <v>28</v>
      </c>
      <c r="N34" s="5">
        <f t="shared" si="2"/>
        <v>0.6306306306306306</v>
      </c>
      <c r="O34" s="11">
        <f t="shared" si="8"/>
        <v>39.72972972972974</v>
      </c>
      <c r="P34" s="5">
        <f t="shared" si="3"/>
        <v>56.756756756756765</v>
      </c>
      <c r="Q34" s="9">
        <f t="shared" si="4"/>
        <v>1</v>
      </c>
      <c r="R34" s="9">
        <f t="shared" si="5"/>
        <v>2</v>
      </c>
    </row>
    <row r="35" spans="1:18" ht="15">
      <c r="A35" s="27">
        <v>32778</v>
      </c>
      <c r="B35" s="12">
        <v>1</v>
      </c>
      <c r="C35"/>
      <c r="D35"/>
      <c r="E35" s="12">
        <v>1</v>
      </c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35</v>
      </c>
      <c r="M35" s="9">
        <f t="shared" si="9"/>
        <v>28</v>
      </c>
      <c r="N35" s="5">
        <f t="shared" si="2"/>
        <v>0</v>
      </c>
      <c r="O35" s="11">
        <f t="shared" si="8"/>
        <v>39.72972972972974</v>
      </c>
      <c r="P35" s="5">
        <f t="shared" si="3"/>
        <v>56.756756756756765</v>
      </c>
      <c r="Q35" s="9">
        <f t="shared" si="4"/>
        <v>1</v>
      </c>
      <c r="R35" s="9">
        <f t="shared" si="5"/>
        <v>1</v>
      </c>
    </row>
    <row r="36" spans="1:18" ht="15">
      <c r="A36" s="27">
        <v>32779</v>
      </c>
      <c r="B36"/>
      <c r="C36"/>
      <c r="D36"/>
      <c r="E36" s="12">
        <v>1</v>
      </c>
      <c r="F36"/>
      <c r="G36"/>
      <c r="H36"/>
      <c r="I36" s="12">
        <v>1</v>
      </c>
      <c r="J36" s="9">
        <f aca="true" t="shared" si="10" ref="J36:J67">-B36-C36+D36+E36</f>
        <v>1</v>
      </c>
      <c r="K36" s="9">
        <f aca="true" t="shared" si="11" ref="K36:K67">-F36-G36+H36+I36</f>
        <v>1</v>
      </c>
      <c r="L36" s="9">
        <f t="shared" si="9"/>
        <v>36</v>
      </c>
      <c r="M36" s="9">
        <f t="shared" si="9"/>
        <v>29</v>
      </c>
      <c r="N36" s="5">
        <f aca="true" t="shared" si="12" ref="N36:N67">(+J36+K36)*($J$103/($J$103+$K$103))</f>
        <v>1.2612612612612613</v>
      </c>
      <c r="O36" s="11">
        <f t="shared" si="8"/>
        <v>40.990990990991</v>
      </c>
      <c r="P36" s="5">
        <f aca="true" t="shared" si="13" ref="P36:P67">O36*100/$N$103</f>
        <v>58.558558558558566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5">
      <c r="A37" s="27">
        <v>32780</v>
      </c>
      <c r="B37"/>
      <c r="C37" s="12">
        <v>1</v>
      </c>
      <c r="D37" s="12">
        <v>2</v>
      </c>
      <c r="E37" s="12">
        <v>1</v>
      </c>
      <c r="F37"/>
      <c r="G37"/>
      <c r="H37"/>
      <c r="I37" s="12">
        <v>2</v>
      </c>
      <c r="J37" s="9">
        <f t="shared" si="10"/>
        <v>2</v>
      </c>
      <c r="K37" s="9">
        <f t="shared" si="11"/>
        <v>2</v>
      </c>
      <c r="L37" s="9">
        <f t="shared" si="9"/>
        <v>38</v>
      </c>
      <c r="M37" s="9">
        <f t="shared" si="9"/>
        <v>31</v>
      </c>
      <c r="N37" s="5">
        <f t="shared" si="12"/>
        <v>2.5225225225225225</v>
      </c>
      <c r="O37" s="11">
        <f aca="true" t="shared" si="16" ref="O37:O68">O36+N37</f>
        <v>43.51351351351352</v>
      </c>
      <c r="P37" s="5">
        <f t="shared" si="13"/>
        <v>62.16216216216217</v>
      </c>
      <c r="Q37" s="9">
        <f t="shared" si="14"/>
        <v>1</v>
      </c>
      <c r="R37" s="9">
        <f t="shared" si="15"/>
        <v>5</v>
      </c>
    </row>
    <row r="38" spans="1:18" ht="15">
      <c r="A38" s="27">
        <v>32781</v>
      </c>
      <c r="B38"/>
      <c r="C38"/>
      <c r="D38" s="12">
        <v>1</v>
      </c>
      <c r="E38" s="12">
        <v>1</v>
      </c>
      <c r="F38" s="12">
        <v>1</v>
      </c>
      <c r="G38" s="12">
        <v>1</v>
      </c>
      <c r="H38"/>
      <c r="I38"/>
      <c r="J38" s="9">
        <f t="shared" si="10"/>
        <v>2</v>
      </c>
      <c r="K38" s="9">
        <f t="shared" si="11"/>
        <v>-2</v>
      </c>
      <c r="L38" s="9">
        <f t="shared" si="9"/>
        <v>40</v>
      </c>
      <c r="M38" s="9">
        <f t="shared" si="9"/>
        <v>29</v>
      </c>
      <c r="N38" s="5">
        <f t="shared" si="12"/>
        <v>0</v>
      </c>
      <c r="O38" s="11">
        <f t="shared" si="16"/>
        <v>43.51351351351352</v>
      </c>
      <c r="P38" s="5">
        <f t="shared" si="13"/>
        <v>62.16216216216217</v>
      </c>
      <c r="Q38" s="9">
        <f t="shared" si="14"/>
        <v>2</v>
      </c>
      <c r="R38" s="9">
        <f t="shared" si="15"/>
        <v>2</v>
      </c>
    </row>
    <row r="39" spans="1:19" ht="15">
      <c r="A39" s="27">
        <v>32782</v>
      </c>
      <c r="B39"/>
      <c r="C39"/>
      <c r="D39"/>
      <c r="E39" s="12">
        <v>2</v>
      </c>
      <c r="F39"/>
      <c r="G39"/>
      <c r="H39"/>
      <c r="I39"/>
      <c r="J39" s="9">
        <f t="shared" si="10"/>
        <v>2</v>
      </c>
      <c r="K39" s="9">
        <f t="shared" si="11"/>
        <v>0</v>
      </c>
      <c r="L39" s="9">
        <f t="shared" si="9"/>
        <v>42</v>
      </c>
      <c r="M39" s="9">
        <f t="shared" si="9"/>
        <v>29</v>
      </c>
      <c r="N39" s="5">
        <f t="shared" si="12"/>
        <v>1.2612612612612613</v>
      </c>
      <c r="O39" s="11">
        <f t="shared" si="16"/>
        <v>44.774774774774784</v>
      </c>
      <c r="P39" s="5">
        <f t="shared" si="13"/>
        <v>63.96396396396397</v>
      </c>
      <c r="Q39" s="9">
        <f t="shared" si="14"/>
        <v>0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 s="12">
        <v>2</v>
      </c>
      <c r="J40" s="9">
        <f t="shared" si="10"/>
        <v>0</v>
      </c>
      <c r="K40" s="9">
        <f t="shared" si="11"/>
        <v>2</v>
      </c>
      <c r="L40" s="9">
        <f t="shared" si="9"/>
        <v>42</v>
      </c>
      <c r="M40" s="9">
        <f t="shared" si="9"/>
        <v>31</v>
      </c>
      <c r="N40" s="5">
        <f t="shared" si="12"/>
        <v>1.2612612612612613</v>
      </c>
      <c r="O40" s="11">
        <f t="shared" si="16"/>
        <v>46.036036036036045</v>
      </c>
      <c r="P40" s="5">
        <f t="shared" si="13"/>
        <v>65.76576576576576</v>
      </c>
      <c r="Q40" s="9">
        <f t="shared" si="14"/>
        <v>0</v>
      </c>
      <c r="R40" s="9">
        <f t="shared" si="15"/>
        <v>2</v>
      </c>
    </row>
    <row r="41" spans="1:18" ht="15">
      <c r="A41" s="27">
        <v>32784</v>
      </c>
      <c r="B41" s="12">
        <v>1</v>
      </c>
      <c r="C41"/>
      <c r="D41"/>
      <c r="E41" s="12">
        <v>1</v>
      </c>
      <c r="F41"/>
      <c r="G41"/>
      <c r="H41"/>
      <c r="I41" s="12">
        <v>1</v>
      </c>
      <c r="J41" s="9">
        <f t="shared" si="10"/>
        <v>0</v>
      </c>
      <c r="K41" s="9">
        <f t="shared" si="11"/>
        <v>1</v>
      </c>
      <c r="L41" s="9">
        <f t="shared" si="9"/>
        <v>42</v>
      </c>
      <c r="M41" s="9">
        <f t="shared" si="9"/>
        <v>32</v>
      </c>
      <c r="N41" s="5">
        <f t="shared" si="12"/>
        <v>0.6306306306306306</v>
      </c>
      <c r="O41" s="11">
        <f t="shared" si="16"/>
        <v>46.66666666666668</v>
      </c>
      <c r="P41" s="5">
        <f t="shared" si="13"/>
        <v>66.66666666666667</v>
      </c>
      <c r="Q41" s="9">
        <f t="shared" si="14"/>
        <v>1</v>
      </c>
      <c r="R41" s="9">
        <f t="shared" si="15"/>
        <v>2</v>
      </c>
    </row>
    <row r="42" spans="1:18" ht="15">
      <c r="A42" s="27">
        <v>32785</v>
      </c>
      <c r="B42"/>
      <c r="C42"/>
      <c r="D42" s="12">
        <v>3</v>
      </c>
      <c r="E42" s="12">
        <v>2</v>
      </c>
      <c r="F42"/>
      <c r="G42"/>
      <c r="H42" s="12">
        <v>2</v>
      </c>
      <c r="I42" s="12">
        <v>2</v>
      </c>
      <c r="J42" s="9">
        <f t="shared" si="10"/>
        <v>5</v>
      </c>
      <c r="K42" s="9">
        <f t="shared" si="11"/>
        <v>4</v>
      </c>
      <c r="L42" s="9">
        <f t="shared" si="9"/>
        <v>47</v>
      </c>
      <c r="M42" s="9">
        <f t="shared" si="9"/>
        <v>36</v>
      </c>
      <c r="N42" s="5">
        <f t="shared" si="12"/>
        <v>5.675675675675675</v>
      </c>
      <c r="O42" s="11">
        <f t="shared" si="16"/>
        <v>52.342342342342356</v>
      </c>
      <c r="P42" s="5">
        <f t="shared" si="13"/>
        <v>74.77477477477477</v>
      </c>
      <c r="Q42" s="9">
        <f t="shared" si="14"/>
        <v>0</v>
      </c>
      <c r="R42" s="9">
        <f t="shared" si="15"/>
        <v>9</v>
      </c>
    </row>
    <row r="43" spans="1:18" ht="15">
      <c r="A43" s="27">
        <v>32786</v>
      </c>
      <c r="B43"/>
      <c r="C43"/>
      <c r="D43"/>
      <c r="E43" s="12">
        <v>2</v>
      </c>
      <c r="F43"/>
      <c r="G43"/>
      <c r="H43"/>
      <c r="I43" s="12">
        <v>2</v>
      </c>
      <c r="J43" s="9">
        <f t="shared" si="10"/>
        <v>2</v>
      </c>
      <c r="K43" s="9">
        <f t="shared" si="11"/>
        <v>2</v>
      </c>
      <c r="L43" s="9">
        <f t="shared" si="9"/>
        <v>49</v>
      </c>
      <c r="M43" s="9">
        <f t="shared" si="9"/>
        <v>38</v>
      </c>
      <c r="N43" s="5">
        <f t="shared" si="12"/>
        <v>2.5225225225225225</v>
      </c>
      <c r="O43" s="11">
        <f t="shared" si="16"/>
        <v>54.86486486486488</v>
      </c>
      <c r="P43" s="5">
        <f t="shared" si="13"/>
        <v>78.37837837837837</v>
      </c>
      <c r="Q43" s="9">
        <f t="shared" si="14"/>
        <v>0</v>
      </c>
      <c r="R43" s="9">
        <f t="shared" si="15"/>
        <v>4</v>
      </c>
    </row>
    <row r="44" spans="1:18" ht="15">
      <c r="A44" s="27">
        <v>32787</v>
      </c>
      <c r="B44"/>
      <c r="C44"/>
      <c r="D44" s="12">
        <v>3</v>
      </c>
      <c r="E44" s="12">
        <v>3</v>
      </c>
      <c r="F44"/>
      <c r="G44" s="12">
        <v>1</v>
      </c>
      <c r="H44"/>
      <c r="I44" s="12">
        <v>3</v>
      </c>
      <c r="J44" s="9">
        <f t="shared" si="10"/>
        <v>6</v>
      </c>
      <c r="K44" s="9">
        <f t="shared" si="11"/>
        <v>2</v>
      </c>
      <c r="L44" s="9">
        <f t="shared" si="9"/>
        <v>55</v>
      </c>
      <c r="M44" s="9">
        <f t="shared" si="9"/>
        <v>40</v>
      </c>
      <c r="N44" s="5">
        <f t="shared" si="12"/>
        <v>5.045045045045045</v>
      </c>
      <c r="O44" s="11">
        <f t="shared" si="16"/>
        <v>59.90990990990992</v>
      </c>
      <c r="P44" s="5">
        <f t="shared" si="13"/>
        <v>85.58558558558558</v>
      </c>
      <c r="Q44" s="9">
        <f t="shared" si="14"/>
        <v>1</v>
      </c>
      <c r="R44" s="9">
        <f t="shared" si="15"/>
        <v>9</v>
      </c>
    </row>
    <row r="45" spans="1:18" ht="15">
      <c r="A45" s="27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/>
      <c r="J45" s="9">
        <f t="shared" si="10"/>
        <v>2</v>
      </c>
      <c r="K45" s="9">
        <f t="shared" si="11"/>
        <v>1</v>
      </c>
      <c r="L45" s="9">
        <f aca="true" t="shared" si="17" ref="L45:M64">L44+J45</f>
        <v>57</v>
      </c>
      <c r="M45" s="9">
        <f t="shared" si="17"/>
        <v>41</v>
      </c>
      <c r="N45" s="5">
        <f t="shared" si="12"/>
        <v>1.8918918918918919</v>
      </c>
      <c r="O45" s="11">
        <f t="shared" si="16"/>
        <v>61.801801801801815</v>
      </c>
      <c r="P45" s="5">
        <f t="shared" si="13"/>
        <v>88.28828828828829</v>
      </c>
      <c r="Q45" s="9">
        <f t="shared" si="14"/>
        <v>0</v>
      </c>
      <c r="R45" s="9">
        <f t="shared" si="15"/>
        <v>3</v>
      </c>
    </row>
    <row r="46" spans="1:18" ht="15">
      <c r="A46" s="27">
        <v>32789</v>
      </c>
      <c r="B46"/>
      <c r="C46"/>
      <c r="D46" s="12">
        <v>4</v>
      </c>
      <c r="E46"/>
      <c r="F46"/>
      <c r="G46"/>
      <c r="H46" s="12">
        <v>1</v>
      </c>
      <c r="I46" s="12">
        <v>1</v>
      </c>
      <c r="J46" s="9">
        <f t="shared" si="10"/>
        <v>4</v>
      </c>
      <c r="K46" s="9">
        <f t="shared" si="11"/>
        <v>2</v>
      </c>
      <c r="L46" s="9">
        <f t="shared" si="17"/>
        <v>61</v>
      </c>
      <c r="M46" s="9">
        <f t="shared" si="17"/>
        <v>43</v>
      </c>
      <c r="N46" s="5">
        <f t="shared" si="12"/>
        <v>3.7837837837837838</v>
      </c>
      <c r="O46" s="11">
        <f t="shared" si="16"/>
        <v>65.5855855855856</v>
      </c>
      <c r="P46" s="5">
        <f t="shared" si="13"/>
        <v>93.6936936936937</v>
      </c>
      <c r="Q46" s="9">
        <f t="shared" si="14"/>
        <v>0</v>
      </c>
      <c r="R46" s="9">
        <f t="shared" si="15"/>
        <v>6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61</v>
      </c>
      <c r="M47" s="9">
        <f t="shared" si="17"/>
        <v>43</v>
      </c>
      <c r="N47" s="5">
        <f t="shared" si="12"/>
        <v>0</v>
      </c>
      <c r="O47" s="11">
        <f t="shared" si="16"/>
        <v>65.5855855855856</v>
      </c>
      <c r="P47" s="5">
        <f t="shared" si="13"/>
        <v>93.6936936936937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 s="12">
        <v>1</v>
      </c>
      <c r="D48"/>
      <c r="E48"/>
      <c r="F48"/>
      <c r="G48"/>
      <c r="H48"/>
      <c r="I48"/>
      <c r="J48" s="9">
        <f t="shared" si="10"/>
        <v>-1</v>
      </c>
      <c r="K48" s="9">
        <f t="shared" si="11"/>
        <v>0</v>
      </c>
      <c r="L48" s="9">
        <f t="shared" si="17"/>
        <v>60</v>
      </c>
      <c r="M48" s="9">
        <f t="shared" si="17"/>
        <v>43</v>
      </c>
      <c r="N48" s="5">
        <f t="shared" si="12"/>
        <v>-0.6306306306306306</v>
      </c>
      <c r="O48" s="11">
        <f t="shared" si="16"/>
        <v>64.95495495495497</v>
      </c>
      <c r="P48" s="5">
        <f t="shared" si="13"/>
        <v>92.7927927927928</v>
      </c>
      <c r="Q48" s="9">
        <f t="shared" si="14"/>
        <v>1</v>
      </c>
      <c r="R48" s="9">
        <f t="shared" si="15"/>
        <v>0</v>
      </c>
    </row>
    <row r="49" spans="1:18" ht="15">
      <c r="A49" s="27">
        <v>32792</v>
      </c>
      <c r="B49"/>
      <c r="C49"/>
      <c r="D49"/>
      <c r="E49" s="12">
        <v>1</v>
      </c>
      <c r="F49" s="12">
        <v>1</v>
      </c>
      <c r="G49"/>
      <c r="H49"/>
      <c r="I49" s="12">
        <v>1</v>
      </c>
      <c r="J49" s="9">
        <f t="shared" si="10"/>
        <v>1</v>
      </c>
      <c r="K49" s="9">
        <f t="shared" si="11"/>
        <v>0</v>
      </c>
      <c r="L49" s="9">
        <f t="shared" si="17"/>
        <v>61</v>
      </c>
      <c r="M49" s="9">
        <f t="shared" si="17"/>
        <v>43</v>
      </c>
      <c r="N49" s="5">
        <f t="shared" si="12"/>
        <v>0.6306306306306306</v>
      </c>
      <c r="O49" s="11">
        <f t="shared" si="16"/>
        <v>65.5855855855856</v>
      </c>
      <c r="P49" s="5">
        <f t="shared" si="13"/>
        <v>93.6936936936937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61</v>
      </c>
      <c r="M50" s="9">
        <f t="shared" si="17"/>
        <v>43</v>
      </c>
      <c r="N50" s="5">
        <f t="shared" si="12"/>
        <v>0</v>
      </c>
      <c r="O50" s="11">
        <f t="shared" si="16"/>
        <v>65.5855855855856</v>
      </c>
      <c r="P50" s="5">
        <f t="shared" si="13"/>
        <v>93.6936936936937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 s="12">
        <v>1</v>
      </c>
      <c r="E51" s="12">
        <v>2</v>
      </c>
      <c r="F51"/>
      <c r="G51"/>
      <c r="H51"/>
      <c r="I51" s="12">
        <v>2</v>
      </c>
      <c r="J51" s="9">
        <f t="shared" si="10"/>
        <v>3</v>
      </c>
      <c r="K51" s="9">
        <f t="shared" si="11"/>
        <v>2</v>
      </c>
      <c r="L51" s="9">
        <f t="shared" si="17"/>
        <v>64</v>
      </c>
      <c r="M51" s="9">
        <f t="shared" si="17"/>
        <v>45</v>
      </c>
      <c r="N51" s="5">
        <f t="shared" si="12"/>
        <v>3.153153153153153</v>
      </c>
      <c r="O51" s="11">
        <f t="shared" si="16"/>
        <v>68.73873873873876</v>
      </c>
      <c r="P51" s="5">
        <f t="shared" si="13"/>
        <v>98.1981981981982</v>
      </c>
      <c r="Q51" s="9">
        <f t="shared" si="14"/>
        <v>0</v>
      </c>
      <c r="R51" s="9">
        <f t="shared" si="15"/>
        <v>5</v>
      </c>
    </row>
    <row r="52" spans="1:18" ht="15">
      <c r="A52" s="27">
        <v>32795</v>
      </c>
      <c r="B52"/>
      <c r="C52"/>
      <c r="D52"/>
      <c r="E52"/>
      <c r="F52"/>
      <c r="G52" s="12">
        <v>1</v>
      </c>
      <c r="H52"/>
      <c r="I52" s="12">
        <v>1</v>
      </c>
      <c r="J52" s="9">
        <f t="shared" si="10"/>
        <v>0</v>
      </c>
      <c r="K52" s="9">
        <f t="shared" si="11"/>
        <v>0</v>
      </c>
      <c r="L52" s="9">
        <f t="shared" si="17"/>
        <v>64</v>
      </c>
      <c r="M52" s="9">
        <f t="shared" si="17"/>
        <v>45</v>
      </c>
      <c r="N52" s="5">
        <f t="shared" si="12"/>
        <v>0</v>
      </c>
      <c r="O52" s="11">
        <f t="shared" si="16"/>
        <v>68.73873873873876</v>
      </c>
      <c r="P52" s="5">
        <f t="shared" si="13"/>
        <v>98.1981981981982</v>
      </c>
      <c r="Q52" s="9">
        <f t="shared" si="14"/>
        <v>1</v>
      </c>
      <c r="R52" s="9">
        <f t="shared" si="15"/>
        <v>1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64</v>
      </c>
      <c r="M53" s="9">
        <f t="shared" si="17"/>
        <v>45</v>
      </c>
      <c r="N53" s="5">
        <f t="shared" si="12"/>
        <v>0</v>
      </c>
      <c r="O53" s="11">
        <f t="shared" si="16"/>
        <v>68.73873873873876</v>
      </c>
      <c r="P53" s="5">
        <f t="shared" si="13"/>
        <v>98.1981981981982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/>
      <c r="E54" s="12">
        <v>2</v>
      </c>
      <c r="F54"/>
      <c r="G54" s="12">
        <v>1</v>
      </c>
      <c r="H54"/>
      <c r="I54"/>
      <c r="J54" s="9">
        <f t="shared" si="10"/>
        <v>2</v>
      </c>
      <c r="K54" s="9">
        <f t="shared" si="11"/>
        <v>-1</v>
      </c>
      <c r="L54" s="9">
        <f t="shared" si="17"/>
        <v>66</v>
      </c>
      <c r="M54" s="9">
        <f t="shared" si="17"/>
        <v>44</v>
      </c>
      <c r="N54" s="5">
        <f t="shared" si="12"/>
        <v>0.6306306306306306</v>
      </c>
      <c r="O54" s="11">
        <f t="shared" si="16"/>
        <v>69.3693693693694</v>
      </c>
      <c r="P54" s="5">
        <f t="shared" si="13"/>
        <v>99.09909909909912</v>
      </c>
      <c r="Q54" s="9">
        <f t="shared" si="14"/>
        <v>1</v>
      </c>
      <c r="R54" s="9">
        <f t="shared" si="15"/>
        <v>2</v>
      </c>
    </row>
    <row r="55" spans="1:18" ht="15">
      <c r="A55" s="27">
        <v>32798</v>
      </c>
      <c r="B55"/>
      <c r="C55"/>
      <c r="D55" s="12">
        <v>1</v>
      </c>
      <c r="E55" s="12">
        <v>2</v>
      </c>
      <c r="F55"/>
      <c r="G55"/>
      <c r="H55" s="12">
        <v>2</v>
      </c>
      <c r="I55"/>
      <c r="J55" s="9">
        <f t="shared" si="10"/>
        <v>3</v>
      </c>
      <c r="K55" s="9">
        <f t="shared" si="11"/>
        <v>2</v>
      </c>
      <c r="L55" s="9">
        <f t="shared" si="17"/>
        <v>69</v>
      </c>
      <c r="M55" s="9">
        <f t="shared" si="17"/>
        <v>46</v>
      </c>
      <c r="N55" s="5">
        <f t="shared" si="12"/>
        <v>3.153153153153153</v>
      </c>
      <c r="O55" s="11">
        <f t="shared" si="16"/>
        <v>72.52252252252255</v>
      </c>
      <c r="P55" s="5">
        <f t="shared" si="13"/>
        <v>103.60360360360362</v>
      </c>
      <c r="Q55" s="9">
        <f t="shared" si="14"/>
        <v>0</v>
      </c>
      <c r="R55" s="9">
        <f t="shared" si="15"/>
        <v>5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69</v>
      </c>
      <c r="M56" s="9">
        <f t="shared" si="17"/>
        <v>46</v>
      </c>
      <c r="N56" s="5">
        <f t="shared" si="12"/>
        <v>0</v>
      </c>
      <c r="O56" s="11">
        <f t="shared" si="16"/>
        <v>72.52252252252255</v>
      </c>
      <c r="P56" s="5">
        <f t="shared" si="13"/>
        <v>103.60360360360362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69</v>
      </c>
      <c r="M57" s="9">
        <f t="shared" si="17"/>
        <v>46</v>
      </c>
      <c r="N57" s="5">
        <f t="shared" si="12"/>
        <v>0</v>
      </c>
      <c r="O57" s="11">
        <f t="shared" si="16"/>
        <v>72.52252252252255</v>
      </c>
      <c r="P57" s="5">
        <f t="shared" si="13"/>
        <v>103.60360360360362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/>
      <c r="E58"/>
      <c r="F58"/>
      <c r="G58"/>
      <c r="H58"/>
      <c r="I58"/>
      <c r="J58" s="9">
        <f t="shared" si="10"/>
        <v>0</v>
      </c>
      <c r="K58" s="9">
        <f t="shared" si="11"/>
        <v>0</v>
      </c>
      <c r="L58" s="9">
        <f t="shared" si="17"/>
        <v>69</v>
      </c>
      <c r="M58" s="9">
        <f t="shared" si="17"/>
        <v>46</v>
      </c>
      <c r="N58" s="5">
        <f t="shared" si="12"/>
        <v>0</v>
      </c>
      <c r="O58" s="11">
        <f t="shared" si="16"/>
        <v>72.52252252252255</v>
      </c>
      <c r="P58" s="5">
        <f t="shared" si="13"/>
        <v>103.60360360360362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69</v>
      </c>
      <c r="M59" s="9">
        <f t="shared" si="17"/>
        <v>46</v>
      </c>
      <c r="N59" s="5">
        <f t="shared" si="12"/>
        <v>0</v>
      </c>
      <c r="O59" s="11">
        <f t="shared" si="16"/>
        <v>72.52252252252255</v>
      </c>
      <c r="P59" s="5">
        <f t="shared" si="13"/>
        <v>103.60360360360362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 s="12">
        <v>1</v>
      </c>
      <c r="D60" s="12">
        <v>1</v>
      </c>
      <c r="E60" s="12">
        <v>1</v>
      </c>
      <c r="F60"/>
      <c r="G60"/>
      <c r="H60"/>
      <c r="I60"/>
      <c r="J60" s="9">
        <f t="shared" si="10"/>
        <v>1</v>
      </c>
      <c r="K60" s="9">
        <f t="shared" si="11"/>
        <v>0</v>
      </c>
      <c r="L60" s="9">
        <f t="shared" si="17"/>
        <v>70</v>
      </c>
      <c r="M60" s="9">
        <f t="shared" si="17"/>
        <v>46</v>
      </c>
      <c r="N60" s="5">
        <f t="shared" si="12"/>
        <v>0.6306306306306306</v>
      </c>
      <c r="O60" s="11">
        <f t="shared" si="16"/>
        <v>73.15315315315318</v>
      </c>
      <c r="P60" s="5">
        <f t="shared" si="13"/>
        <v>104.50450450450452</v>
      </c>
      <c r="Q60" s="9">
        <f t="shared" si="14"/>
        <v>1</v>
      </c>
      <c r="R60" s="9">
        <f t="shared" si="15"/>
        <v>2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70</v>
      </c>
      <c r="M61" s="9">
        <f t="shared" si="17"/>
        <v>46</v>
      </c>
      <c r="N61" s="5">
        <f t="shared" si="12"/>
        <v>0</v>
      </c>
      <c r="O61" s="11">
        <f t="shared" si="16"/>
        <v>73.15315315315318</v>
      </c>
      <c r="P61" s="5">
        <f t="shared" si="13"/>
        <v>104.50450450450452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 s="12">
        <v>1</v>
      </c>
      <c r="F62"/>
      <c r="G62" s="1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7"/>
        <v>71</v>
      </c>
      <c r="M62" s="9">
        <f t="shared" si="17"/>
        <v>45</v>
      </c>
      <c r="N62" s="5">
        <f t="shared" si="12"/>
        <v>0</v>
      </c>
      <c r="O62" s="11">
        <f t="shared" si="16"/>
        <v>73.15315315315318</v>
      </c>
      <c r="P62" s="5">
        <f t="shared" si="13"/>
        <v>104.50450450450452</v>
      </c>
      <c r="Q62" s="9">
        <f t="shared" si="14"/>
        <v>1</v>
      </c>
      <c r="R62" s="9">
        <f t="shared" si="15"/>
        <v>1</v>
      </c>
    </row>
    <row r="63" spans="1:18" ht="15">
      <c r="A63" s="27">
        <v>32806</v>
      </c>
      <c r="B63"/>
      <c r="C63"/>
      <c r="D63"/>
      <c r="E63"/>
      <c r="F63"/>
      <c r="G63"/>
      <c r="H63"/>
      <c r="I63"/>
      <c r="J63" s="9">
        <f t="shared" si="10"/>
        <v>0</v>
      </c>
      <c r="K63" s="9">
        <f t="shared" si="11"/>
        <v>0</v>
      </c>
      <c r="L63" s="9">
        <f t="shared" si="17"/>
        <v>71</v>
      </c>
      <c r="M63" s="9">
        <f t="shared" si="17"/>
        <v>45</v>
      </c>
      <c r="N63" s="5">
        <f t="shared" si="12"/>
        <v>0</v>
      </c>
      <c r="O63" s="11">
        <f t="shared" si="16"/>
        <v>73.15315315315318</v>
      </c>
      <c r="P63" s="5">
        <f t="shared" si="13"/>
        <v>104.50450450450452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71</v>
      </c>
      <c r="M64" s="9">
        <f t="shared" si="17"/>
        <v>45</v>
      </c>
      <c r="N64" s="5">
        <f t="shared" si="12"/>
        <v>0</v>
      </c>
      <c r="O64" s="11">
        <f t="shared" si="16"/>
        <v>73.15315315315318</v>
      </c>
      <c r="P64" s="5">
        <f t="shared" si="13"/>
        <v>104.50450450450452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 s="12">
        <v>2</v>
      </c>
      <c r="D65"/>
      <c r="E65"/>
      <c r="F65"/>
      <c r="G65"/>
      <c r="H65"/>
      <c r="I65"/>
      <c r="J65" s="9">
        <f t="shared" si="10"/>
        <v>-2</v>
      </c>
      <c r="K65" s="9">
        <f t="shared" si="11"/>
        <v>0</v>
      </c>
      <c r="L65" s="9">
        <f aca="true" t="shared" si="18" ref="L65:M84">L64+J65</f>
        <v>69</v>
      </c>
      <c r="M65" s="9">
        <f t="shared" si="18"/>
        <v>45</v>
      </c>
      <c r="N65" s="5">
        <f t="shared" si="12"/>
        <v>-1.2612612612612613</v>
      </c>
      <c r="O65" s="11">
        <f t="shared" si="16"/>
        <v>71.89189189189192</v>
      </c>
      <c r="P65" s="5">
        <f t="shared" si="13"/>
        <v>102.70270270270272</v>
      </c>
      <c r="Q65" s="9">
        <f t="shared" si="14"/>
        <v>2</v>
      </c>
      <c r="R65" s="9">
        <f t="shared" si="15"/>
        <v>0</v>
      </c>
    </row>
    <row r="66" spans="1:18" ht="15">
      <c r="A66" s="27">
        <v>32809</v>
      </c>
      <c r="B66"/>
      <c r="C66"/>
      <c r="D66"/>
      <c r="E66"/>
      <c r="F66"/>
      <c r="G66"/>
      <c r="H66"/>
      <c r="I66"/>
      <c r="J66" s="9">
        <f t="shared" si="10"/>
        <v>0</v>
      </c>
      <c r="K66" s="9">
        <f t="shared" si="11"/>
        <v>0</v>
      </c>
      <c r="L66" s="9">
        <f t="shared" si="18"/>
        <v>69</v>
      </c>
      <c r="M66" s="9">
        <f t="shared" si="18"/>
        <v>45</v>
      </c>
      <c r="N66" s="5">
        <f t="shared" si="12"/>
        <v>0</v>
      </c>
      <c r="O66" s="11">
        <f t="shared" si="16"/>
        <v>71.89189189189192</v>
      </c>
      <c r="P66" s="5">
        <f t="shared" si="13"/>
        <v>102.70270270270272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69</v>
      </c>
      <c r="M67" s="9">
        <f t="shared" si="18"/>
        <v>45</v>
      </c>
      <c r="N67" s="5">
        <f t="shared" si="12"/>
        <v>0</v>
      </c>
      <c r="O67" s="11">
        <f t="shared" si="16"/>
        <v>71.89189189189192</v>
      </c>
      <c r="P67" s="5">
        <f t="shared" si="13"/>
        <v>102.70270270270272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69</v>
      </c>
      <c r="M68" s="9">
        <f t="shared" si="18"/>
        <v>45</v>
      </c>
      <c r="N68" s="5">
        <f aca="true" t="shared" si="21" ref="N68:N101">(+J68+K68)*($J$103/($J$103+$K$103))</f>
        <v>0</v>
      </c>
      <c r="O68" s="11">
        <f t="shared" si="16"/>
        <v>71.89189189189192</v>
      </c>
      <c r="P68" s="5">
        <f aca="true" t="shared" si="22" ref="P68:P101">O68*100/$N$103</f>
        <v>102.70270270270272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 s="12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t="shared" si="18"/>
        <v>68</v>
      </c>
      <c r="M69" s="9">
        <f t="shared" si="18"/>
        <v>45</v>
      </c>
      <c r="N69" s="5">
        <f t="shared" si="21"/>
        <v>-0.6306306306306306</v>
      </c>
      <c r="O69" s="11">
        <f aca="true" t="shared" si="25" ref="O69:O101">O68+N69</f>
        <v>71.26126126126128</v>
      </c>
      <c r="P69" s="5">
        <f t="shared" si="22"/>
        <v>101.8018018018018</v>
      </c>
      <c r="Q69" s="9">
        <f t="shared" si="23"/>
        <v>1</v>
      </c>
      <c r="R69" s="9">
        <f t="shared" si="24"/>
        <v>0</v>
      </c>
    </row>
    <row r="70" spans="1:18" ht="15">
      <c r="A70" s="27">
        <v>32813</v>
      </c>
      <c r="B70"/>
      <c r="C70"/>
      <c r="D70"/>
      <c r="E70"/>
      <c r="F70"/>
      <c r="G70"/>
      <c r="H70"/>
      <c r="I70" s="12">
        <v>1</v>
      </c>
      <c r="J70" s="9">
        <f t="shared" si="19"/>
        <v>0</v>
      </c>
      <c r="K70" s="9">
        <f t="shared" si="20"/>
        <v>1</v>
      </c>
      <c r="L70" s="9">
        <f t="shared" si="18"/>
        <v>68</v>
      </c>
      <c r="M70" s="9">
        <f t="shared" si="18"/>
        <v>46</v>
      </c>
      <c r="N70" s="5">
        <f t="shared" si="21"/>
        <v>0.6306306306306306</v>
      </c>
      <c r="O70" s="11">
        <f t="shared" si="25"/>
        <v>71.89189189189192</v>
      </c>
      <c r="P70" s="5">
        <f t="shared" si="22"/>
        <v>102.70270270270272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 s="12">
        <v>1</v>
      </c>
      <c r="E71"/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18"/>
        <v>69</v>
      </c>
      <c r="M71" s="9">
        <f t="shared" si="18"/>
        <v>46</v>
      </c>
      <c r="N71" s="5">
        <f t="shared" si="21"/>
        <v>0.6306306306306306</v>
      </c>
      <c r="O71" s="11">
        <f t="shared" si="25"/>
        <v>72.52252252252255</v>
      </c>
      <c r="P71" s="5">
        <f t="shared" si="22"/>
        <v>103.60360360360362</v>
      </c>
      <c r="Q71" s="9">
        <f t="shared" si="23"/>
        <v>0</v>
      </c>
      <c r="R71" s="9">
        <f t="shared" si="24"/>
        <v>1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69</v>
      </c>
      <c r="M72" s="9">
        <f t="shared" si="18"/>
        <v>46</v>
      </c>
      <c r="N72" s="5">
        <f t="shared" si="21"/>
        <v>0</v>
      </c>
      <c r="O72" s="11">
        <f t="shared" si="25"/>
        <v>72.52252252252255</v>
      </c>
      <c r="P72" s="5">
        <f t="shared" si="22"/>
        <v>103.60360360360362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>
        <v>2</v>
      </c>
      <c r="F73"/>
      <c r="G73" s="12">
        <v>1</v>
      </c>
      <c r="H73"/>
      <c r="I73"/>
      <c r="J73" s="9">
        <f t="shared" si="19"/>
        <v>2</v>
      </c>
      <c r="K73" s="9">
        <f t="shared" si="20"/>
        <v>-1</v>
      </c>
      <c r="L73" s="9">
        <f t="shared" si="18"/>
        <v>71</v>
      </c>
      <c r="M73" s="9">
        <f t="shared" si="18"/>
        <v>45</v>
      </c>
      <c r="N73" s="5">
        <f t="shared" si="21"/>
        <v>0.6306306306306306</v>
      </c>
      <c r="O73" s="11">
        <f t="shared" si="25"/>
        <v>73.15315315315318</v>
      </c>
      <c r="P73" s="5">
        <f t="shared" si="22"/>
        <v>104.50450450450452</v>
      </c>
      <c r="Q73" s="9">
        <f t="shared" si="23"/>
        <v>1</v>
      </c>
      <c r="R73" s="9">
        <f t="shared" si="24"/>
        <v>2</v>
      </c>
    </row>
    <row r="74" spans="1:18" ht="15">
      <c r="A74" s="27">
        <v>32817</v>
      </c>
      <c r="B74"/>
      <c r="C74"/>
      <c r="D74"/>
      <c r="E74"/>
      <c r="F74"/>
      <c r="G74"/>
      <c r="H74"/>
      <c r="I74" s="12">
        <v>1</v>
      </c>
      <c r="J74" s="9">
        <f t="shared" si="19"/>
        <v>0</v>
      </c>
      <c r="K74" s="9">
        <f t="shared" si="20"/>
        <v>1</v>
      </c>
      <c r="L74" s="9">
        <f t="shared" si="18"/>
        <v>71</v>
      </c>
      <c r="M74" s="9">
        <f t="shared" si="18"/>
        <v>46</v>
      </c>
      <c r="N74" s="5">
        <f t="shared" si="21"/>
        <v>0.6306306306306306</v>
      </c>
      <c r="O74" s="11">
        <f t="shared" si="25"/>
        <v>73.78378378378382</v>
      </c>
      <c r="P74" s="5">
        <f t="shared" si="22"/>
        <v>105.40540540540543</v>
      </c>
      <c r="Q74" s="9">
        <f t="shared" si="23"/>
        <v>0</v>
      </c>
      <c r="R74" s="9">
        <f t="shared" si="24"/>
        <v>1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71</v>
      </c>
      <c r="M75" s="9">
        <f t="shared" si="18"/>
        <v>46</v>
      </c>
      <c r="N75" s="5">
        <f t="shared" si="21"/>
        <v>0</v>
      </c>
      <c r="O75" s="11">
        <f t="shared" si="25"/>
        <v>73.78378378378382</v>
      </c>
      <c r="P75" s="5">
        <f t="shared" si="22"/>
        <v>105.40540540540543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71</v>
      </c>
      <c r="M76" s="9">
        <f t="shared" si="18"/>
        <v>46</v>
      </c>
      <c r="N76" s="5">
        <f t="shared" si="21"/>
        <v>0</v>
      </c>
      <c r="O76" s="11">
        <f t="shared" si="25"/>
        <v>73.78378378378382</v>
      </c>
      <c r="P76" s="5">
        <f t="shared" si="22"/>
        <v>105.40540540540543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 s="12">
        <v>1</v>
      </c>
      <c r="E77"/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18"/>
        <v>72</v>
      </c>
      <c r="M77" s="9">
        <f t="shared" si="18"/>
        <v>46</v>
      </c>
      <c r="N77" s="5">
        <f t="shared" si="21"/>
        <v>0.6306306306306306</v>
      </c>
      <c r="O77" s="11">
        <f t="shared" si="25"/>
        <v>74.41441441441445</v>
      </c>
      <c r="P77" s="5">
        <f t="shared" si="22"/>
        <v>106.30630630630634</v>
      </c>
      <c r="Q77" s="9">
        <f t="shared" si="23"/>
        <v>0</v>
      </c>
      <c r="R77" s="9">
        <f t="shared" si="24"/>
        <v>1</v>
      </c>
    </row>
    <row r="78" spans="1:18" ht="15">
      <c r="A78" s="27">
        <v>32821</v>
      </c>
      <c r="B78"/>
      <c r="C78"/>
      <c r="D78"/>
      <c r="E78"/>
      <c r="F78"/>
      <c r="G78"/>
      <c r="H78"/>
      <c r="I78"/>
      <c r="J78" s="9">
        <f t="shared" si="19"/>
        <v>0</v>
      </c>
      <c r="K78" s="9">
        <f t="shared" si="20"/>
        <v>0</v>
      </c>
      <c r="L78" s="9">
        <f t="shared" si="18"/>
        <v>72</v>
      </c>
      <c r="M78" s="9">
        <f t="shared" si="18"/>
        <v>46</v>
      </c>
      <c r="N78" s="5">
        <f t="shared" si="21"/>
        <v>0</v>
      </c>
      <c r="O78" s="11">
        <f t="shared" si="25"/>
        <v>74.41441441441445</v>
      </c>
      <c r="P78" s="5">
        <f t="shared" si="22"/>
        <v>106.30630630630634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 s="12">
        <v>1</v>
      </c>
      <c r="D79"/>
      <c r="E79"/>
      <c r="F79" s="12">
        <v>1</v>
      </c>
      <c r="G79" s="12">
        <v>1</v>
      </c>
      <c r="H79"/>
      <c r="I79" s="12">
        <v>1</v>
      </c>
      <c r="J79" s="9">
        <f t="shared" si="19"/>
        <v>-1</v>
      </c>
      <c r="K79" s="9">
        <f t="shared" si="20"/>
        <v>-1</v>
      </c>
      <c r="L79" s="9">
        <f t="shared" si="18"/>
        <v>71</v>
      </c>
      <c r="M79" s="9">
        <f t="shared" si="18"/>
        <v>45</v>
      </c>
      <c r="N79" s="5">
        <f t="shared" si="21"/>
        <v>-1.2612612612612613</v>
      </c>
      <c r="O79" s="11">
        <f t="shared" si="25"/>
        <v>73.15315315315318</v>
      </c>
      <c r="P79" s="5">
        <f t="shared" si="22"/>
        <v>104.50450450450452</v>
      </c>
      <c r="Q79" s="9">
        <f t="shared" si="23"/>
        <v>3</v>
      </c>
      <c r="R79" s="9">
        <f t="shared" si="24"/>
        <v>1</v>
      </c>
    </row>
    <row r="80" spans="1:18" ht="15">
      <c r="A80" s="27">
        <v>32823</v>
      </c>
      <c r="B80"/>
      <c r="C80" s="12">
        <v>2</v>
      </c>
      <c r="D80"/>
      <c r="E80" s="12">
        <v>1</v>
      </c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70</v>
      </c>
      <c r="M80" s="9">
        <f t="shared" si="18"/>
        <v>45</v>
      </c>
      <c r="N80" s="5">
        <f t="shared" si="21"/>
        <v>-0.6306306306306306</v>
      </c>
      <c r="O80" s="11">
        <f t="shared" si="25"/>
        <v>72.52252252252255</v>
      </c>
      <c r="P80" s="5">
        <f t="shared" si="22"/>
        <v>103.60360360360362</v>
      </c>
      <c r="Q80" s="9">
        <f t="shared" si="23"/>
        <v>2</v>
      </c>
      <c r="R80" s="9">
        <f t="shared" si="24"/>
        <v>1</v>
      </c>
    </row>
    <row r="81" spans="1:19" ht="15">
      <c r="A81" s="27">
        <v>32824</v>
      </c>
      <c r="B81"/>
      <c r="C81"/>
      <c r="D81"/>
      <c r="E81"/>
      <c r="F81"/>
      <c r="G81" s="12">
        <v>1</v>
      </c>
      <c r="H81"/>
      <c r="I81"/>
      <c r="J81" s="9">
        <f t="shared" si="19"/>
        <v>0</v>
      </c>
      <c r="K81" s="9">
        <f t="shared" si="20"/>
        <v>-1</v>
      </c>
      <c r="L81" s="9">
        <f t="shared" si="18"/>
        <v>70</v>
      </c>
      <c r="M81" s="9">
        <f t="shared" si="18"/>
        <v>44</v>
      </c>
      <c r="N81" s="5">
        <f t="shared" si="21"/>
        <v>-0.6306306306306306</v>
      </c>
      <c r="O81" s="11">
        <f t="shared" si="25"/>
        <v>71.89189189189192</v>
      </c>
      <c r="P81" s="5">
        <f t="shared" si="22"/>
        <v>102.70270270270272</v>
      </c>
      <c r="Q81" s="9">
        <f t="shared" si="23"/>
        <v>1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 s="1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18"/>
        <v>70</v>
      </c>
      <c r="M82" s="9">
        <f t="shared" si="18"/>
        <v>43</v>
      </c>
      <c r="N82" s="5">
        <f t="shared" si="21"/>
        <v>-0.6306306306306306</v>
      </c>
      <c r="O82" s="11">
        <f t="shared" si="25"/>
        <v>71.26126126126128</v>
      </c>
      <c r="P82" s="5">
        <f t="shared" si="22"/>
        <v>101.8018018018018</v>
      </c>
      <c r="Q82" s="9">
        <f t="shared" si="23"/>
        <v>1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 s="12">
        <v>1</v>
      </c>
      <c r="G83"/>
      <c r="H83"/>
      <c r="I83"/>
      <c r="J83" s="9">
        <f t="shared" si="19"/>
        <v>0</v>
      </c>
      <c r="K83" s="9">
        <f t="shared" si="20"/>
        <v>-1</v>
      </c>
      <c r="L83" s="9">
        <f t="shared" si="18"/>
        <v>70</v>
      </c>
      <c r="M83" s="9">
        <f t="shared" si="18"/>
        <v>42</v>
      </c>
      <c r="N83" s="5">
        <f t="shared" si="21"/>
        <v>-0.6306306306306306</v>
      </c>
      <c r="O83" s="11">
        <f t="shared" si="25"/>
        <v>70.63063063063065</v>
      </c>
      <c r="P83" s="5">
        <f t="shared" si="22"/>
        <v>100.90090090090091</v>
      </c>
      <c r="Q83" s="9">
        <f t="shared" si="23"/>
        <v>1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/>
      <c r="G84"/>
      <c r="H84"/>
      <c r="I84"/>
      <c r="J84" s="9">
        <f t="shared" si="19"/>
        <v>0</v>
      </c>
      <c r="K84" s="9">
        <f t="shared" si="20"/>
        <v>0</v>
      </c>
      <c r="L84" s="9">
        <f t="shared" si="18"/>
        <v>70</v>
      </c>
      <c r="M84" s="9">
        <f t="shared" si="18"/>
        <v>42</v>
      </c>
      <c r="N84" s="5">
        <f t="shared" si="21"/>
        <v>0</v>
      </c>
      <c r="O84" s="11">
        <f t="shared" si="25"/>
        <v>70.63063063063065</v>
      </c>
      <c r="P84" s="5">
        <f t="shared" si="22"/>
        <v>100.90090090090091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70</v>
      </c>
      <c r="M85" s="9">
        <f t="shared" si="26"/>
        <v>42</v>
      </c>
      <c r="N85" s="5">
        <f t="shared" si="21"/>
        <v>0</v>
      </c>
      <c r="O85" s="11">
        <f t="shared" si="25"/>
        <v>70.63063063063065</v>
      </c>
      <c r="P85" s="5">
        <f t="shared" si="22"/>
        <v>100.90090090090091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70</v>
      </c>
      <c r="M86" s="9">
        <f t="shared" si="26"/>
        <v>42</v>
      </c>
      <c r="N86" s="5">
        <f t="shared" si="21"/>
        <v>0</v>
      </c>
      <c r="O86" s="11">
        <f t="shared" si="25"/>
        <v>70.63063063063065</v>
      </c>
      <c r="P86" s="5">
        <f t="shared" si="22"/>
        <v>100.90090090090091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/>
      <c r="F87"/>
      <c r="G87"/>
      <c r="H87"/>
      <c r="I87"/>
      <c r="J87" s="9">
        <f t="shared" si="19"/>
        <v>0</v>
      </c>
      <c r="K87" s="9">
        <f t="shared" si="20"/>
        <v>0</v>
      </c>
      <c r="L87" s="9">
        <f t="shared" si="26"/>
        <v>70</v>
      </c>
      <c r="M87" s="9">
        <f t="shared" si="26"/>
        <v>42</v>
      </c>
      <c r="N87" s="5">
        <f t="shared" si="21"/>
        <v>0</v>
      </c>
      <c r="O87" s="11">
        <f t="shared" si="25"/>
        <v>70.63063063063065</v>
      </c>
      <c r="P87" s="5">
        <f t="shared" si="22"/>
        <v>100.90090090090091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70</v>
      </c>
      <c r="M88" s="9">
        <f t="shared" si="26"/>
        <v>42</v>
      </c>
      <c r="N88" s="5">
        <f t="shared" si="21"/>
        <v>0</v>
      </c>
      <c r="O88" s="11">
        <f t="shared" si="25"/>
        <v>70.63063063063065</v>
      </c>
      <c r="P88" s="5">
        <f t="shared" si="22"/>
        <v>100.90090090090091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 s="12">
        <v>1</v>
      </c>
      <c r="J89" s="9">
        <f t="shared" si="19"/>
        <v>0</v>
      </c>
      <c r="K89" s="9">
        <f t="shared" si="20"/>
        <v>1</v>
      </c>
      <c r="L89" s="9">
        <f t="shared" si="26"/>
        <v>70</v>
      </c>
      <c r="M89" s="9">
        <f t="shared" si="26"/>
        <v>43</v>
      </c>
      <c r="N89" s="5">
        <f t="shared" si="21"/>
        <v>0.6306306306306306</v>
      </c>
      <c r="O89" s="11">
        <f t="shared" si="25"/>
        <v>71.26126126126128</v>
      </c>
      <c r="P89" s="5">
        <f t="shared" si="22"/>
        <v>101.8018018018018</v>
      </c>
      <c r="Q89" s="9">
        <f t="shared" si="23"/>
        <v>0</v>
      </c>
      <c r="R89" s="9">
        <f t="shared" si="24"/>
        <v>1</v>
      </c>
    </row>
    <row r="90" spans="1:18" ht="15">
      <c r="A90" s="27">
        <v>32833</v>
      </c>
      <c r="B90"/>
      <c r="C90" s="12">
        <v>1</v>
      </c>
      <c r="D90"/>
      <c r="E90" s="12">
        <v>1</v>
      </c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70</v>
      </c>
      <c r="M90" s="9">
        <f t="shared" si="26"/>
        <v>43</v>
      </c>
      <c r="N90" s="5">
        <f t="shared" si="21"/>
        <v>0</v>
      </c>
      <c r="O90" s="11">
        <f t="shared" si="25"/>
        <v>71.26126126126128</v>
      </c>
      <c r="P90" s="5">
        <f t="shared" si="22"/>
        <v>101.8018018018018</v>
      </c>
      <c r="Q90" s="9">
        <f t="shared" si="23"/>
        <v>1</v>
      </c>
      <c r="R90" s="9">
        <f t="shared" si="24"/>
        <v>1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70</v>
      </c>
      <c r="M91" s="9">
        <f t="shared" si="26"/>
        <v>43</v>
      </c>
      <c r="N91" s="5">
        <f t="shared" si="21"/>
        <v>0</v>
      </c>
      <c r="O91" s="11">
        <f t="shared" si="25"/>
        <v>71.26126126126128</v>
      </c>
      <c r="P91" s="5">
        <f t="shared" si="22"/>
        <v>101.8018018018018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70</v>
      </c>
      <c r="M92" s="9">
        <f t="shared" si="26"/>
        <v>43</v>
      </c>
      <c r="N92" s="5">
        <f t="shared" si="21"/>
        <v>0</v>
      </c>
      <c r="O92" s="11">
        <f t="shared" si="25"/>
        <v>71.26126126126128</v>
      </c>
      <c r="P92" s="5">
        <f t="shared" si="22"/>
        <v>101.8018018018018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70</v>
      </c>
      <c r="M93" s="9">
        <f t="shared" si="26"/>
        <v>43</v>
      </c>
      <c r="N93" s="5">
        <f t="shared" si="21"/>
        <v>0</v>
      </c>
      <c r="O93" s="11">
        <f t="shared" si="25"/>
        <v>71.26126126126128</v>
      </c>
      <c r="P93" s="5">
        <f t="shared" si="22"/>
        <v>101.8018018018018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/>
      <c r="E94"/>
      <c r="F94"/>
      <c r="G94" s="12">
        <v>1</v>
      </c>
      <c r="H94"/>
      <c r="I94"/>
      <c r="J94" s="9">
        <f t="shared" si="19"/>
        <v>0</v>
      </c>
      <c r="K94" s="9">
        <f t="shared" si="20"/>
        <v>-1</v>
      </c>
      <c r="L94" s="9">
        <f t="shared" si="26"/>
        <v>70</v>
      </c>
      <c r="M94" s="9">
        <f t="shared" si="26"/>
        <v>42</v>
      </c>
      <c r="N94" s="5">
        <f t="shared" si="21"/>
        <v>-0.6306306306306306</v>
      </c>
      <c r="O94" s="11">
        <f t="shared" si="25"/>
        <v>70.63063063063065</v>
      </c>
      <c r="P94" s="5">
        <f t="shared" si="22"/>
        <v>100.90090090090091</v>
      </c>
      <c r="Q94" s="9">
        <f t="shared" si="23"/>
        <v>1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70</v>
      </c>
      <c r="M95" s="9">
        <f t="shared" si="26"/>
        <v>42</v>
      </c>
      <c r="N95" s="5">
        <f t="shared" si="21"/>
        <v>0</v>
      </c>
      <c r="O95" s="11">
        <f t="shared" si="25"/>
        <v>70.63063063063065</v>
      </c>
      <c r="P95" s="5">
        <f t="shared" si="22"/>
        <v>100.90090090090091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70</v>
      </c>
      <c r="M96" s="9">
        <f t="shared" si="26"/>
        <v>42</v>
      </c>
      <c r="N96" s="5">
        <f t="shared" si="21"/>
        <v>0</v>
      </c>
      <c r="O96" s="11">
        <f t="shared" si="25"/>
        <v>70.63063063063065</v>
      </c>
      <c r="P96" s="5">
        <f t="shared" si="22"/>
        <v>100.90090090090091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 s="12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6"/>
        <v>70</v>
      </c>
      <c r="M97" s="9">
        <f t="shared" si="26"/>
        <v>41</v>
      </c>
      <c r="N97" s="5">
        <f t="shared" si="21"/>
        <v>-0.6306306306306306</v>
      </c>
      <c r="O97" s="11">
        <f t="shared" si="25"/>
        <v>70.00000000000001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70</v>
      </c>
      <c r="M98" s="9">
        <f t="shared" si="26"/>
        <v>41</v>
      </c>
      <c r="N98" s="5">
        <f t="shared" si="21"/>
        <v>0</v>
      </c>
      <c r="O98" s="11">
        <f t="shared" si="25"/>
        <v>70.00000000000001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70</v>
      </c>
      <c r="M99" s="9">
        <f t="shared" si="26"/>
        <v>41</v>
      </c>
      <c r="N99" s="5">
        <f t="shared" si="21"/>
        <v>0</v>
      </c>
      <c r="O99" s="11">
        <f t="shared" si="25"/>
        <v>70.00000000000001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70</v>
      </c>
      <c r="M100" s="9">
        <f t="shared" si="26"/>
        <v>41</v>
      </c>
      <c r="N100" s="5">
        <f t="shared" si="21"/>
        <v>0</v>
      </c>
      <c r="O100" s="11">
        <f t="shared" si="25"/>
        <v>70.00000000000001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70</v>
      </c>
      <c r="M101" s="9">
        <f t="shared" si="26"/>
        <v>41</v>
      </c>
      <c r="N101" s="5">
        <f t="shared" si="21"/>
        <v>0</v>
      </c>
      <c r="O101" s="11">
        <f t="shared" si="25"/>
        <v>70.00000000000001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14</v>
      </c>
      <c r="D103" s="9">
        <f t="shared" si="27"/>
        <v>32</v>
      </c>
      <c r="E103" s="9">
        <f t="shared" si="27"/>
        <v>56</v>
      </c>
      <c r="F103" s="9">
        <f t="shared" si="27"/>
        <v>4</v>
      </c>
      <c r="G103" s="9">
        <f t="shared" si="27"/>
        <v>12</v>
      </c>
      <c r="H103" s="9">
        <f t="shared" si="27"/>
        <v>10</v>
      </c>
      <c r="I103" s="9">
        <f t="shared" si="27"/>
        <v>47</v>
      </c>
      <c r="J103" s="9">
        <f t="shared" si="27"/>
        <v>70</v>
      </c>
      <c r="K103" s="9">
        <f t="shared" si="27"/>
        <v>41</v>
      </c>
      <c r="N103" s="5">
        <f>SUM(N4:N101)</f>
        <v>70.00000000000001</v>
      </c>
      <c r="Q103" s="11">
        <f>SUM(Q4:Q101)</f>
        <v>34</v>
      </c>
      <c r="R103" s="11">
        <f>SUM(R4:R101)</f>
        <v>145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7" sqref="C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558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382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3"/>
      <c r="C4" s="13"/>
      <c r="D4" s="13"/>
      <c r="E4" s="13"/>
      <c r="F4" s="13"/>
      <c r="G4" s="13"/>
      <c r="H4" s="13"/>
      <c r="I4" s="13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-1.036649214659686</v>
      </c>
      <c r="AA4" s="5">
        <f aca="true" t="shared" si="6" ref="AA4:AA17">Z4*100/$Z$18</f>
        <v>-0.5235602094240837</v>
      </c>
      <c r="AB4" s="11">
        <f>SUM(Q4:Q10)+SUM(R4:R10)</f>
        <v>8</v>
      </c>
      <c r="AC4" s="11">
        <f>100*SUM(R4:R10)/AB4</f>
        <v>37.5</v>
      </c>
    </row>
    <row r="5" spans="1:29" ht="15">
      <c r="A5" s="27">
        <v>32748</v>
      </c>
      <c r="B5" s="13"/>
      <c r="C5" s="14">
        <v>2</v>
      </c>
      <c r="D5" s="13"/>
      <c r="E5" s="14">
        <v>1</v>
      </c>
      <c r="F5" s="13"/>
      <c r="G5" s="13"/>
      <c r="H5" s="13"/>
      <c r="I5" s="13"/>
      <c r="J5" s="9">
        <f t="shared" si="0"/>
        <v>-1</v>
      </c>
      <c r="K5" s="9">
        <f t="shared" si="1"/>
        <v>0</v>
      </c>
      <c r="L5" s="9">
        <f aca="true" t="shared" si="7" ref="L5:M24">L4+J5</f>
        <v>-1</v>
      </c>
      <c r="M5" s="9">
        <f t="shared" si="7"/>
        <v>0</v>
      </c>
      <c r="N5" s="5">
        <f t="shared" si="2"/>
        <v>-0.518324607329843</v>
      </c>
      <c r="O5" s="11">
        <f aca="true" t="shared" si="8" ref="O5:O36">O4+N5</f>
        <v>-0.518324607329843</v>
      </c>
      <c r="P5" s="5">
        <f t="shared" si="3"/>
        <v>-0.2617801047120417</v>
      </c>
      <c r="Q5" s="9">
        <f t="shared" si="4"/>
        <v>2</v>
      </c>
      <c r="R5" s="9">
        <f t="shared" si="5"/>
        <v>1</v>
      </c>
      <c r="T5" s="8" t="s">
        <v>41</v>
      </c>
      <c r="V5" s="9">
        <f>R103</f>
        <v>470</v>
      </c>
      <c r="W5"/>
      <c r="X5"/>
      <c r="Y5" s="1" t="s">
        <v>42</v>
      </c>
      <c r="Z5" s="11">
        <f>SUM(N11:N17)</f>
        <v>1.036649214659686</v>
      </c>
      <c r="AA5" s="5">
        <f t="shared" si="6"/>
        <v>0.5235602094240837</v>
      </c>
      <c r="AB5" s="11">
        <f>SUM(Q11:Q17)+SUM(R11:R17)</f>
        <v>4</v>
      </c>
      <c r="AC5" s="11">
        <f>100*SUM(R11:R17)/AB5</f>
        <v>75</v>
      </c>
    </row>
    <row r="6" spans="1:29" ht="15">
      <c r="A6" s="27">
        <v>32749</v>
      </c>
      <c r="B6" s="13"/>
      <c r="C6" s="13"/>
      <c r="D6" s="13"/>
      <c r="E6" s="14">
        <v>1</v>
      </c>
      <c r="F6" s="13"/>
      <c r="G6" s="14">
        <v>1</v>
      </c>
      <c r="H6" s="13"/>
      <c r="I6" s="13"/>
      <c r="J6" s="9">
        <f t="shared" si="0"/>
        <v>1</v>
      </c>
      <c r="K6" s="9">
        <f t="shared" si="1"/>
        <v>-1</v>
      </c>
      <c r="L6" s="9">
        <f t="shared" si="7"/>
        <v>0</v>
      </c>
      <c r="M6" s="9">
        <f t="shared" si="7"/>
        <v>-1</v>
      </c>
      <c r="N6" s="5">
        <f t="shared" si="2"/>
        <v>0</v>
      </c>
      <c r="O6" s="11">
        <f t="shared" si="8"/>
        <v>-0.518324607329843</v>
      </c>
      <c r="P6" s="5">
        <f t="shared" si="3"/>
        <v>-0.2617801047120417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88</v>
      </c>
      <c r="W6"/>
      <c r="X6" s="1" t="s">
        <v>44</v>
      </c>
      <c r="Z6" s="11">
        <f>SUM(N18:N24)</f>
        <v>3.6282722513089007</v>
      </c>
      <c r="AA6" s="5">
        <f t="shared" si="6"/>
        <v>1.8324607329842932</v>
      </c>
      <c r="AB6" s="11">
        <f>SUM(Q18:Q24)+SUM(R18:R24)</f>
        <v>9</v>
      </c>
      <c r="AC6" s="11">
        <f>100*SUM(R18:R24)/AB6</f>
        <v>88.88888888888889</v>
      </c>
    </row>
    <row r="7" spans="1:29" ht="15">
      <c r="A7" s="27">
        <v>32750</v>
      </c>
      <c r="B7" s="13"/>
      <c r="C7" s="13"/>
      <c r="D7" s="13"/>
      <c r="E7" s="14">
        <v>1</v>
      </c>
      <c r="F7" s="13"/>
      <c r="G7" s="14">
        <v>1</v>
      </c>
      <c r="H7" s="13"/>
      <c r="I7" s="13"/>
      <c r="J7" s="9">
        <f t="shared" si="0"/>
        <v>1</v>
      </c>
      <c r="K7" s="9">
        <f t="shared" si="1"/>
        <v>-1</v>
      </c>
      <c r="L7" s="9">
        <f t="shared" si="7"/>
        <v>1</v>
      </c>
      <c r="M7" s="9">
        <f t="shared" si="7"/>
        <v>-2</v>
      </c>
      <c r="N7" s="5">
        <f t="shared" si="2"/>
        <v>0</v>
      </c>
      <c r="O7" s="11">
        <f t="shared" si="8"/>
        <v>-0.518324607329843</v>
      </c>
      <c r="P7" s="5">
        <f t="shared" si="3"/>
        <v>-0.2617801047120417</v>
      </c>
      <c r="Q7" s="9">
        <f t="shared" si="4"/>
        <v>1</v>
      </c>
      <c r="R7" s="9">
        <f t="shared" si="5"/>
        <v>1</v>
      </c>
      <c r="T7" s="8" t="s">
        <v>45</v>
      </c>
      <c r="V7" s="5">
        <f>V5*100/(V5+V6)</f>
        <v>84.22939068100358</v>
      </c>
      <c r="W7"/>
      <c r="Y7" s="1" t="s">
        <v>46</v>
      </c>
      <c r="Z7" s="11">
        <f>SUM(N25:N31)</f>
        <v>31.61780104712042</v>
      </c>
      <c r="AA7" s="5">
        <f t="shared" si="6"/>
        <v>15.968586387434554</v>
      </c>
      <c r="AB7" s="11">
        <f>SUM(Q25:Q31)+SUM(R25:R31)</f>
        <v>77</v>
      </c>
      <c r="AC7" s="11">
        <f>100*SUM(R25:R31)/AB7</f>
        <v>89.6103896103896</v>
      </c>
    </row>
    <row r="8" spans="1:29" ht="15">
      <c r="A8" s="27">
        <v>32751</v>
      </c>
      <c r="B8" s="13"/>
      <c r="C8" s="13"/>
      <c r="D8" s="13"/>
      <c r="E8" s="13"/>
      <c r="F8" s="13"/>
      <c r="G8" s="13"/>
      <c r="H8" s="13"/>
      <c r="I8" s="13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-2</v>
      </c>
      <c r="N8" s="5">
        <f t="shared" si="2"/>
        <v>0</v>
      </c>
      <c r="O8" s="11">
        <f t="shared" si="8"/>
        <v>-0.518324607329843</v>
      </c>
      <c r="P8" s="5">
        <f t="shared" si="3"/>
        <v>-0.2617801047120417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33.691099476439796</v>
      </c>
      <c r="AA8" s="5">
        <f t="shared" si="6"/>
        <v>17.015706806282722</v>
      </c>
      <c r="AB8" s="11">
        <f>SUM(Q32:Q38)+SUM(R32:R38)</f>
        <v>81</v>
      </c>
      <c r="AC8" s="11">
        <f>100*SUM(R32:R38)/AB8</f>
        <v>90.12345679012346</v>
      </c>
    </row>
    <row r="9" spans="1:29" ht="15">
      <c r="A9" s="27">
        <v>32752</v>
      </c>
      <c r="B9" s="13"/>
      <c r="C9" s="13"/>
      <c r="D9" s="13"/>
      <c r="E9" s="13"/>
      <c r="F9" s="13"/>
      <c r="G9" s="13"/>
      <c r="H9" s="13"/>
      <c r="I9" s="13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-2</v>
      </c>
      <c r="N9" s="5">
        <f t="shared" si="2"/>
        <v>0</v>
      </c>
      <c r="O9" s="11">
        <f t="shared" si="8"/>
        <v>-0.518324607329843</v>
      </c>
      <c r="P9" s="5">
        <f t="shared" si="3"/>
        <v>-0.2617801047120417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44.05759162303665</v>
      </c>
      <c r="AA9" s="5">
        <f t="shared" si="6"/>
        <v>22.251308900523558</v>
      </c>
      <c r="AB9" s="11">
        <f>SUM(Q39:Q45)+SUM(R39:R45)</f>
        <v>97</v>
      </c>
      <c r="AC9" s="11">
        <f>100*SUM(R39:R45)/AB9</f>
        <v>93.81443298969072</v>
      </c>
    </row>
    <row r="10" spans="1:29" ht="15">
      <c r="A10" s="27">
        <v>32753</v>
      </c>
      <c r="B10" s="13"/>
      <c r="C10" s="14">
        <v>1</v>
      </c>
      <c r="D10" s="13"/>
      <c r="E10" s="13"/>
      <c r="F10" s="13"/>
      <c r="G10" s="13"/>
      <c r="H10" s="13"/>
      <c r="I10" s="13"/>
      <c r="J10" s="9">
        <f t="shared" si="0"/>
        <v>-1</v>
      </c>
      <c r="K10" s="9">
        <f t="shared" si="1"/>
        <v>0</v>
      </c>
      <c r="L10" s="9">
        <f t="shared" si="7"/>
        <v>0</v>
      </c>
      <c r="M10" s="9">
        <f t="shared" si="7"/>
        <v>-2</v>
      </c>
      <c r="N10" s="5">
        <f t="shared" si="2"/>
        <v>-0.518324607329843</v>
      </c>
      <c r="O10" s="11">
        <f t="shared" si="8"/>
        <v>-1.036649214659686</v>
      </c>
      <c r="P10" s="5">
        <f t="shared" si="3"/>
        <v>-0.5235602094240834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58.36734693877551</v>
      </c>
      <c r="W10"/>
      <c r="X10" s="8" t="s">
        <v>50</v>
      </c>
      <c r="Z10" s="11">
        <f>SUM(N46:N52)</f>
        <v>35.246073298429316</v>
      </c>
      <c r="AA10" s="5">
        <f t="shared" si="6"/>
        <v>17.801047120418843</v>
      </c>
      <c r="AB10" s="11">
        <f>SUM(Q46:Q52)+SUM(R46:R52)</f>
        <v>86</v>
      </c>
      <c r="AC10" s="11">
        <f>100*SUM(R46:R52)/AB10</f>
        <v>89.53488372093024</v>
      </c>
    </row>
    <row r="11" spans="1:29" ht="15">
      <c r="A11" s="27">
        <v>32754</v>
      </c>
      <c r="B11" s="13"/>
      <c r="C11" s="13"/>
      <c r="D11" s="14">
        <v>1</v>
      </c>
      <c r="E11" s="13"/>
      <c r="F11" s="13"/>
      <c r="G11" s="13"/>
      <c r="H11" s="13"/>
      <c r="I11" s="13"/>
      <c r="J11" s="9">
        <f t="shared" si="0"/>
        <v>1</v>
      </c>
      <c r="K11" s="9">
        <f t="shared" si="1"/>
        <v>0</v>
      </c>
      <c r="L11" s="9">
        <f t="shared" si="7"/>
        <v>1</v>
      </c>
      <c r="M11" s="9">
        <f t="shared" si="7"/>
        <v>-2</v>
      </c>
      <c r="N11" s="5">
        <f t="shared" si="2"/>
        <v>0.518324607329843</v>
      </c>
      <c r="O11" s="11">
        <f t="shared" si="8"/>
        <v>-0.518324607329843</v>
      </c>
      <c r="P11" s="5">
        <f t="shared" si="3"/>
        <v>-0.2617801047120417</v>
      </c>
      <c r="Q11" s="9">
        <f t="shared" si="4"/>
        <v>0</v>
      </c>
      <c r="R11" s="9">
        <f t="shared" si="5"/>
        <v>1</v>
      </c>
      <c r="S11" s="8" t="s">
        <v>51</v>
      </c>
      <c r="U11" s="8" t="s">
        <v>5</v>
      </c>
      <c r="V11" s="5">
        <f>100*(+I103/(I103+H103))</f>
        <v>71.11111111111111</v>
      </c>
      <c r="W11"/>
      <c r="Y11" s="8" t="s">
        <v>52</v>
      </c>
      <c r="Z11" s="11">
        <f>SUM(N53:N59)</f>
        <v>9.848167539267017</v>
      </c>
      <c r="AA11" s="5">
        <f t="shared" si="6"/>
        <v>4.973821989528796</v>
      </c>
      <c r="AB11" s="11">
        <f>SUM(Q53:Q59)+SUM(R53:R59)</f>
        <v>29</v>
      </c>
      <c r="AC11" s="11">
        <f>100*SUM(R53:R59)/AB11</f>
        <v>82.75862068965517</v>
      </c>
    </row>
    <row r="12" spans="1:29" ht="15">
      <c r="A12" s="27">
        <v>32755</v>
      </c>
      <c r="B12" s="13"/>
      <c r="C12" s="13"/>
      <c r="D12" s="13"/>
      <c r="E12" s="13"/>
      <c r="F12" s="13"/>
      <c r="G12" s="13"/>
      <c r="H12" s="13"/>
      <c r="I12" s="13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-2</v>
      </c>
      <c r="N12" s="5">
        <f t="shared" si="2"/>
        <v>0</v>
      </c>
      <c r="O12" s="11">
        <f t="shared" si="8"/>
        <v>-0.518324607329843</v>
      </c>
      <c r="P12" s="5">
        <f t="shared" si="3"/>
        <v>-0.2617801047120417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64.46808510638297</v>
      </c>
      <c r="W12"/>
      <c r="X12" s="8" t="s">
        <v>54</v>
      </c>
      <c r="Z12" s="11">
        <f>SUM(N60:N66)</f>
        <v>11.92146596858639</v>
      </c>
      <c r="AA12" s="5">
        <f t="shared" si="6"/>
        <v>6.020942408376964</v>
      </c>
      <c r="AB12" s="11">
        <f>SUM(Q60:Q66)+SUM(R60:R66)</f>
        <v>43</v>
      </c>
      <c r="AC12" s="11">
        <f>100*SUM(R60:R66)/AB12</f>
        <v>76.74418604651163</v>
      </c>
    </row>
    <row r="13" spans="1:29" ht="15">
      <c r="A13" s="27">
        <v>32756</v>
      </c>
      <c r="B13" s="13"/>
      <c r="C13" s="13"/>
      <c r="D13" s="13"/>
      <c r="E13" s="13"/>
      <c r="F13" s="13"/>
      <c r="G13" s="13"/>
      <c r="H13" s="13"/>
      <c r="I13" s="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-2</v>
      </c>
      <c r="N13" s="5">
        <f t="shared" si="2"/>
        <v>0</v>
      </c>
      <c r="O13" s="11">
        <f t="shared" si="8"/>
        <v>-0.518324607329843</v>
      </c>
      <c r="P13" s="5">
        <f t="shared" si="3"/>
        <v>-0.2617801047120417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8.293193717277488</v>
      </c>
      <c r="AA13" s="5">
        <f t="shared" si="6"/>
        <v>4.188481675392669</v>
      </c>
      <c r="AB13" s="11">
        <f>SUM(Q67:Q73)+SUM(R67:R73)</f>
        <v>32</v>
      </c>
      <c r="AC13" s="11">
        <f>100*SUM(R67:R73)/AB13</f>
        <v>75</v>
      </c>
    </row>
    <row r="14" spans="1:29" ht="15">
      <c r="A14" s="27">
        <v>32757</v>
      </c>
      <c r="B14" s="13"/>
      <c r="C14" s="13"/>
      <c r="D14" s="13"/>
      <c r="E14" s="13"/>
      <c r="F14" s="13"/>
      <c r="G14" s="13"/>
      <c r="H14" s="13"/>
      <c r="I14" s="13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-2</v>
      </c>
      <c r="N14" s="5">
        <f t="shared" si="2"/>
        <v>0</v>
      </c>
      <c r="O14" s="11">
        <f t="shared" si="8"/>
        <v>-0.518324607329843</v>
      </c>
      <c r="P14" s="5">
        <f t="shared" si="3"/>
        <v>-0.2617801047120417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18.141361256544503</v>
      </c>
      <c r="AA14" s="5">
        <f t="shared" si="6"/>
        <v>9.162303664921465</v>
      </c>
      <c r="AB14" s="11">
        <f>SUM(Q74:Q80)+SUM(R74:R80)</f>
        <v>69</v>
      </c>
      <c r="AC14" s="11">
        <f>100*SUM(R74:R80)/AB14</f>
        <v>75.3623188405797</v>
      </c>
    </row>
    <row r="15" spans="1:29" ht="15">
      <c r="A15" s="27">
        <v>32758</v>
      </c>
      <c r="B15" s="13"/>
      <c r="C15" s="13"/>
      <c r="D15" s="13"/>
      <c r="E15" s="13"/>
      <c r="F15" s="13"/>
      <c r="G15" s="13"/>
      <c r="H15" s="13"/>
      <c r="I15" s="13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-2</v>
      </c>
      <c r="N15" s="5">
        <f t="shared" si="2"/>
        <v>0</v>
      </c>
      <c r="O15" s="11">
        <f t="shared" si="8"/>
        <v>-0.518324607329843</v>
      </c>
      <c r="P15" s="5">
        <f t="shared" si="3"/>
        <v>-0.2617801047120417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3.6282722513089007</v>
      </c>
      <c r="AA15" s="5">
        <f t="shared" si="6"/>
        <v>1.8324607329842932</v>
      </c>
      <c r="AB15" s="11">
        <f>SUM(Q81:Q87)+SUM(R81:R87)</f>
        <v>15</v>
      </c>
      <c r="AC15" s="11">
        <f>100*SUM(R81:R87)/AB15</f>
        <v>73.33333333333333</v>
      </c>
    </row>
    <row r="16" spans="1:29" ht="12.75">
      <c r="A16" s="27">
        <v>32759</v>
      </c>
      <c r="B16" s="13"/>
      <c r="C16" s="13"/>
      <c r="D16" s="13"/>
      <c r="E16" s="13"/>
      <c r="F16" s="13"/>
      <c r="G16" s="13"/>
      <c r="H16" s="13"/>
      <c r="I16" s="13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-2</v>
      </c>
      <c r="N16" s="5">
        <f t="shared" si="2"/>
        <v>0</v>
      </c>
      <c r="O16" s="11">
        <f t="shared" si="8"/>
        <v>-0.518324607329843</v>
      </c>
      <c r="P16" s="5">
        <f t="shared" si="3"/>
        <v>-0.2617801047120417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-2.073298429319372</v>
      </c>
      <c r="AA16" s="5">
        <f t="shared" si="6"/>
        <v>-1.0471204188481673</v>
      </c>
      <c r="AB16" s="11">
        <f>SUM(Q88:Q94)+SUM(R88:R94)</f>
        <v>6</v>
      </c>
      <c r="AC16" s="11">
        <f>100*SUM(R88:R94)/AB16</f>
        <v>16.666666666666668</v>
      </c>
    </row>
    <row r="17" spans="1:29" ht="15">
      <c r="A17" s="27">
        <v>32760</v>
      </c>
      <c r="B17" s="13"/>
      <c r="C17" s="14">
        <v>1</v>
      </c>
      <c r="D17" s="14">
        <v>2</v>
      </c>
      <c r="E17" s="13"/>
      <c r="F17" s="13"/>
      <c r="G17" s="13"/>
      <c r="H17" s="13"/>
      <c r="I17" s="13"/>
      <c r="J17" s="9">
        <f t="shared" si="0"/>
        <v>1</v>
      </c>
      <c r="K17" s="9">
        <f t="shared" si="1"/>
        <v>0</v>
      </c>
      <c r="L17" s="9">
        <f t="shared" si="7"/>
        <v>2</v>
      </c>
      <c r="M17" s="9">
        <f t="shared" si="7"/>
        <v>-2</v>
      </c>
      <c r="N17" s="5">
        <f t="shared" si="2"/>
        <v>0.518324607329843</v>
      </c>
      <c r="O17" s="11">
        <f t="shared" si="8"/>
        <v>0</v>
      </c>
      <c r="P17" s="5">
        <f t="shared" si="3"/>
        <v>0</v>
      </c>
      <c r="Q17" s="9">
        <f t="shared" si="4"/>
        <v>1</v>
      </c>
      <c r="R17" s="9">
        <f t="shared" si="5"/>
        <v>2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2</v>
      </c>
      <c r="AC17" s="11">
        <f>100*SUM(R95:R101)/AB17</f>
        <v>50</v>
      </c>
    </row>
    <row r="18" spans="1:27" ht="12.75">
      <c r="A18" s="27">
        <v>32761</v>
      </c>
      <c r="B18" s="13"/>
      <c r="C18" s="14">
        <v>1</v>
      </c>
      <c r="D18" s="13"/>
      <c r="E18" s="14">
        <v>1</v>
      </c>
      <c r="F18" s="13"/>
      <c r="G18" s="13"/>
      <c r="H18" s="13"/>
      <c r="I18" s="14">
        <v>1</v>
      </c>
      <c r="J18" s="9">
        <f t="shared" si="0"/>
        <v>0</v>
      </c>
      <c r="K18" s="9">
        <f t="shared" si="1"/>
        <v>1</v>
      </c>
      <c r="L18" s="9">
        <f t="shared" si="7"/>
        <v>2</v>
      </c>
      <c r="M18" s="9">
        <f t="shared" si="7"/>
        <v>-1</v>
      </c>
      <c r="N18" s="5">
        <f t="shared" si="2"/>
        <v>0.518324607329843</v>
      </c>
      <c r="O18" s="11">
        <f t="shared" si="8"/>
        <v>0.518324607329843</v>
      </c>
      <c r="P18" s="5">
        <f t="shared" si="3"/>
        <v>0.2617801047120417</v>
      </c>
      <c r="Q18" s="9">
        <f t="shared" si="4"/>
        <v>1</v>
      </c>
      <c r="R18" s="9">
        <f t="shared" si="5"/>
        <v>2</v>
      </c>
      <c r="T18" s="8"/>
      <c r="Y18" s="8" t="s">
        <v>60</v>
      </c>
      <c r="Z18" s="9">
        <f>SUM(Z4:Z17)</f>
        <v>198.00000000000003</v>
      </c>
      <c r="AA18" s="9">
        <f>SUM(AA4:AA17)</f>
        <v>99.99999999999999</v>
      </c>
    </row>
    <row r="19" spans="1:29" ht="15">
      <c r="A19" s="27">
        <v>32762</v>
      </c>
      <c r="B19" s="13"/>
      <c r="C19" s="13"/>
      <c r="D19" s="13"/>
      <c r="E19" s="13"/>
      <c r="F19" s="13"/>
      <c r="G19" s="13"/>
      <c r="H19" s="13"/>
      <c r="I19" s="14">
        <v>2</v>
      </c>
      <c r="J19" s="9">
        <f t="shared" si="0"/>
        <v>0</v>
      </c>
      <c r="K19" s="9">
        <f t="shared" si="1"/>
        <v>2</v>
      </c>
      <c r="L19" s="9">
        <f t="shared" si="7"/>
        <v>2</v>
      </c>
      <c r="M19" s="9">
        <f t="shared" si="7"/>
        <v>1</v>
      </c>
      <c r="N19" s="5">
        <f t="shared" si="2"/>
        <v>1.036649214659686</v>
      </c>
      <c r="O19" s="11">
        <f t="shared" si="8"/>
        <v>1.5549738219895288</v>
      </c>
      <c r="P19" s="5">
        <f t="shared" si="3"/>
        <v>0.7853403141361252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2.75">
      <c r="A20" s="27">
        <v>32763</v>
      </c>
      <c r="B20" s="13"/>
      <c r="C20" s="13"/>
      <c r="D20" s="14">
        <v>1</v>
      </c>
      <c r="E20" s="13"/>
      <c r="F20" s="13"/>
      <c r="G20" s="13"/>
      <c r="H20" s="13"/>
      <c r="I20" s="13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0.518324607329843</v>
      </c>
      <c r="O20" s="11">
        <f t="shared" si="8"/>
        <v>2.073298429319372</v>
      </c>
      <c r="P20" s="5">
        <f t="shared" si="3"/>
        <v>1.0471204188481669</v>
      </c>
      <c r="Q20" s="9">
        <f t="shared" si="4"/>
        <v>0</v>
      </c>
      <c r="R20" s="9">
        <f t="shared" si="5"/>
        <v>1</v>
      </c>
      <c r="T20" s="8"/>
    </row>
    <row r="21" spans="1:25" ht="15">
      <c r="A21" s="27">
        <v>32764</v>
      </c>
      <c r="B21" s="13"/>
      <c r="C21" s="13"/>
      <c r="D21" s="14">
        <v>1</v>
      </c>
      <c r="E21" s="13"/>
      <c r="F21" s="13"/>
      <c r="G21" s="13"/>
      <c r="H21" s="13"/>
      <c r="I21" s="13"/>
      <c r="J21" s="9">
        <f t="shared" si="0"/>
        <v>1</v>
      </c>
      <c r="K21" s="9">
        <f t="shared" si="1"/>
        <v>0</v>
      </c>
      <c r="L21" s="9">
        <f t="shared" si="7"/>
        <v>4</v>
      </c>
      <c r="M21" s="9">
        <f t="shared" si="7"/>
        <v>1</v>
      </c>
      <c r="N21" s="5">
        <f t="shared" si="2"/>
        <v>0.518324607329843</v>
      </c>
      <c r="O21" s="11">
        <f t="shared" si="8"/>
        <v>2.591623036649215</v>
      </c>
      <c r="P21" s="5">
        <f t="shared" si="3"/>
        <v>1.3089005235602087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27">
        <v>32765</v>
      </c>
      <c r="B22" s="13"/>
      <c r="C22" s="13"/>
      <c r="D22" s="13"/>
      <c r="E22" s="14">
        <v>2</v>
      </c>
      <c r="F22" s="13"/>
      <c r="G22" s="13"/>
      <c r="H22" s="13"/>
      <c r="I22" s="13"/>
      <c r="J22" s="9">
        <f t="shared" si="0"/>
        <v>2</v>
      </c>
      <c r="K22" s="9">
        <f t="shared" si="1"/>
        <v>0</v>
      </c>
      <c r="L22" s="9">
        <f t="shared" si="7"/>
        <v>6</v>
      </c>
      <c r="M22" s="9">
        <f t="shared" si="7"/>
        <v>1</v>
      </c>
      <c r="N22" s="5">
        <f t="shared" si="2"/>
        <v>1.036649214659686</v>
      </c>
      <c r="O22" s="11">
        <f t="shared" si="8"/>
        <v>3.6282722513089007</v>
      </c>
      <c r="P22" s="5">
        <f t="shared" si="3"/>
        <v>1.8324607329842921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27">
        <v>32766</v>
      </c>
      <c r="B23" s="13"/>
      <c r="C23" s="13"/>
      <c r="D23" s="13"/>
      <c r="E23" s="13"/>
      <c r="F23" s="13"/>
      <c r="G23" s="13"/>
      <c r="H23" s="13"/>
      <c r="I23" s="13"/>
      <c r="J23" s="9">
        <f t="shared" si="0"/>
        <v>0</v>
      </c>
      <c r="K23" s="9">
        <f t="shared" si="1"/>
        <v>0</v>
      </c>
      <c r="L23" s="9">
        <f t="shared" si="7"/>
        <v>6</v>
      </c>
      <c r="M23" s="9">
        <f t="shared" si="7"/>
        <v>1</v>
      </c>
      <c r="N23" s="5">
        <f t="shared" si="2"/>
        <v>0</v>
      </c>
      <c r="O23" s="11">
        <f t="shared" si="8"/>
        <v>3.6282722513089007</v>
      </c>
      <c r="P23" s="5">
        <f t="shared" si="3"/>
        <v>1.8324607329842921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3"/>
      <c r="C24" s="13"/>
      <c r="D24" s="13"/>
      <c r="E24" s="13"/>
      <c r="F24" s="13"/>
      <c r="G24" s="13"/>
      <c r="H24" s="13"/>
      <c r="I24" s="13"/>
      <c r="J24" s="9">
        <f t="shared" si="0"/>
        <v>0</v>
      </c>
      <c r="K24" s="9">
        <f t="shared" si="1"/>
        <v>0</v>
      </c>
      <c r="L24" s="9">
        <f t="shared" si="7"/>
        <v>6</v>
      </c>
      <c r="M24" s="9">
        <f t="shared" si="7"/>
        <v>1</v>
      </c>
      <c r="N24" s="5">
        <f t="shared" si="2"/>
        <v>0</v>
      </c>
      <c r="O24" s="11">
        <f t="shared" si="8"/>
        <v>3.6282722513089007</v>
      </c>
      <c r="P24" s="5">
        <f t="shared" si="3"/>
        <v>1.8324607329842921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3"/>
      <c r="C25" s="13"/>
      <c r="D25" s="13"/>
      <c r="E25" s="14">
        <v>1</v>
      </c>
      <c r="F25" s="13"/>
      <c r="G25" s="13"/>
      <c r="H25" s="14">
        <v>1</v>
      </c>
      <c r="I25" s="14">
        <v>2</v>
      </c>
      <c r="J25" s="9">
        <f t="shared" si="0"/>
        <v>1</v>
      </c>
      <c r="K25" s="9">
        <f t="shared" si="1"/>
        <v>3</v>
      </c>
      <c r="L25" s="9">
        <f aca="true" t="shared" si="9" ref="L25:M44">L24+J25</f>
        <v>7</v>
      </c>
      <c r="M25" s="9">
        <f t="shared" si="9"/>
        <v>4</v>
      </c>
      <c r="N25" s="5">
        <f t="shared" si="2"/>
        <v>2.073298429319372</v>
      </c>
      <c r="O25" s="11">
        <f t="shared" si="8"/>
        <v>5.701570680628272</v>
      </c>
      <c r="P25" s="5">
        <f t="shared" si="3"/>
        <v>2.8795811518324586</v>
      </c>
      <c r="Q25" s="9">
        <f t="shared" si="4"/>
        <v>0</v>
      </c>
      <c r="R25" s="9">
        <f t="shared" si="5"/>
        <v>4</v>
      </c>
      <c r="S25" s="8" t="s">
        <v>63</v>
      </c>
      <c r="X25"/>
      <c r="Y25"/>
    </row>
    <row r="26" spans="1:25" ht="15">
      <c r="A26" s="27">
        <v>32769</v>
      </c>
      <c r="B26" s="13"/>
      <c r="C26" s="13"/>
      <c r="D26" s="13"/>
      <c r="E26" s="13"/>
      <c r="F26" s="13"/>
      <c r="G26" s="14">
        <v>1</v>
      </c>
      <c r="H26" s="13"/>
      <c r="I26" s="14">
        <v>2</v>
      </c>
      <c r="J26" s="9">
        <f t="shared" si="0"/>
        <v>0</v>
      </c>
      <c r="K26" s="9">
        <f t="shared" si="1"/>
        <v>1</v>
      </c>
      <c r="L26" s="9">
        <f t="shared" si="9"/>
        <v>7</v>
      </c>
      <c r="M26" s="9">
        <f t="shared" si="9"/>
        <v>5</v>
      </c>
      <c r="N26" s="5">
        <f t="shared" si="2"/>
        <v>0.518324607329843</v>
      </c>
      <c r="O26" s="11">
        <f t="shared" si="8"/>
        <v>6.219895287958115</v>
      </c>
      <c r="P26" s="5">
        <f t="shared" si="3"/>
        <v>3.1413612565445006</v>
      </c>
      <c r="Q26" s="9">
        <f t="shared" si="4"/>
        <v>1</v>
      </c>
      <c r="R26" s="9">
        <f t="shared" si="5"/>
        <v>2</v>
      </c>
      <c r="T26" s="8"/>
      <c r="X26"/>
      <c r="Y26"/>
    </row>
    <row r="27" spans="1:25" ht="15">
      <c r="A27" s="27">
        <v>32770</v>
      </c>
      <c r="B27" s="13"/>
      <c r="C27" s="13"/>
      <c r="D27" s="14">
        <v>1</v>
      </c>
      <c r="E27" s="14">
        <v>1</v>
      </c>
      <c r="F27" s="14">
        <v>1</v>
      </c>
      <c r="G27" s="13"/>
      <c r="H27" s="14">
        <v>1</v>
      </c>
      <c r="I27" s="13"/>
      <c r="J27" s="9">
        <f t="shared" si="0"/>
        <v>2</v>
      </c>
      <c r="K27" s="9">
        <f t="shared" si="1"/>
        <v>0</v>
      </c>
      <c r="L27" s="9">
        <f t="shared" si="9"/>
        <v>9</v>
      </c>
      <c r="M27" s="9">
        <f t="shared" si="9"/>
        <v>5</v>
      </c>
      <c r="N27" s="5">
        <f t="shared" si="2"/>
        <v>1.036649214659686</v>
      </c>
      <c r="O27" s="11">
        <f t="shared" si="8"/>
        <v>7.2565445026178015</v>
      </c>
      <c r="P27" s="5">
        <f t="shared" si="3"/>
        <v>3.6649214659685843</v>
      </c>
      <c r="Q27" s="9">
        <f t="shared" si="4"/>
        <v>1</v>
      </c>
      <c r="R27" s="9">
        <f t="shared" si="5"/>
        <v>3</v>
      </c>
      <c r="T27" s="8"/>
      <c r="X27"/>
      <c r="Y27"/>
    </row>
    <row r="28" spans="1:20" ht="12.75">
      <c r="A28" s="27">
        <v>32771</v>
      </c>
      <c r="B28" s="13"/>
      <c r="C28" s="13"/>
      <c r="D28" s="14">
        <v>1</v>
      </c>
      <c r="E28" s="14">
        <v>4</v>
      </c>
      <c r="F28" s="13"/>
      <c r="G28" s="14">
        <v>1</v>
      </c>
      <c r="H28" s="14">
        <v>2</v>
      </c>
      <c r="I28" s="14">
        <v>5</v>
      </c>
      <c r="J28" s="9">
        <f t="shared" si="0"/>
        <v>5</v>
      </c>
      <c r="K28" s="9">
        <f t="shared" si="1"/>
        <v>6</v>
      </c>
      <c r="L28" s="9">
        <f t="shared" si="9"/>
        <v>14</v>
      </c>
      <c r="M28" s="9">
        <f t="shared" si="9"/>
        <v>11</v>
      </c>
      <c r="N28" s="5">
        <f t="shared" si="2"/>
        <v>5.701570680628273</v>
      </c>
      <c r="O28" s="11">
        <f t="shared" si="8"/>
        <v>12.958115183246075</v>
      </c>
      <c r="P28" s="5">
        <f t="shared" si="3"/>
        <v>6.544502617801044</v>
      </c>
      <c r="Q28" s="9">
        <f t="shared" si="4"/>
        <v>1</v>
      </c>
      <c r="R28" s="9">
        <f t="shared" si="5"/>
        <v>12</v>
      </c>
      <c r="T28" s="8"/>
    </row>
    <row r="29" spans="1:18" ht="12.75">
      <c r="A29" s="27">
        <v>32772</v>
      </c>
      <c r="B29" s="13"/>
      <c r="C29" s="14">
        <v>1</v>
      </c>
      <c r="D29" s="14">
        <v>4</v>
      </c>
      <c r="E29" s="14">
        <v>7</v>
      </c>
      <c r="F29" s="13"/>
      <c r="G29" s="13"/>
      <c r="H29" s="13"/>
      <c r="I29" s="14">
        <v>5</v>
      </c>
      <c r="J29" s="9">
        <f t="shared" si="0"/>
        <v>10</v>
      </c>
      <c r="K29" s="9">
        <f t="shared" si="1"/>
        <v>5</v>
      </c>
      <c r="L29" s="9">
        <f t="shared" si="9"/>
        <v>24</v>
      </c>
      <c r="M29" s="9">
        <f t="shared" si="9"/>
        <v>16</v>
      </c>
      <c r="N29" s="5">
        <f t="shared" si="2"/>
        <v>7.774869109947645</v>
      </c>
      <c r="O29" s="11">
        <f t="shared" si="8"/>
        <v>20.73298429319372</v>
      </c>
      <c r="P29" s="5">
        <f t="shared" si="3"/>
        <v>10.47120418848167</v>
      </c>
      <c r="Q29" s="9">
        <f t="shared" si="4"/>
        <v>1</v>
      </c>
      <c r="R29" s="9">
        <f t="shared" si="5"/>
        <v>16</v>
      </c>
    </row>
    <row r="30" spans="1:20" ht="12.75">
      <c r="A30" s="27">
        <v>32773</v>
      </c>
      <c r="B30" s="13"/>
      <c r="C30" s="13"/>
      <c r="D30" s="14">
        <v>3</v>
      </c>
      <c r="E30" s="14">
        <v>4</v>
      </c>
      <c r="F30" s="13"/>
      <c r="G30" s="14">
        <v>1</v>
      </c>
      <c r="H30" s="14">
        <v>4</v>
      </c>
      <c r="I30" s="14">
        <v>5</v>
      </c>
      <c r="J30" s="9">
        <f t="shared" si="0"/>
        <v>7</v>
      </c>
      <c r="K30" s="9">
        <f t="shared" si="1"/>
        <v>8</v>
      </c>
      <c r="L30" s="9">
        <f t="shared" si="9"/>
        <v>31</v>
      </c>
      <c r="M30" s="9">
        <f t="shared" si="9"/>
        <v>24</v>
      </c>
      <c r="N30" s="5">
        <f t="shared" si="2"/>
        <v>7.774869109947645</v>
      </c>
      <c r="O30" s="11">
        <f t="shared" si="8"/>
        <v>28.507853403141365</v>
      </c>
      <c r="P30" s="5">
        <f t="shared" si="3"/>
        <v>14.397905759162295</v>
      </c>
      <c r="Q30" s="9">
        <f t="shared" si="4"/>
        <v>1</v>
      </c>
      <c r="R30" s="9">
        <f t="shared" si="5"/>
        <v>16</v>
      </c>
      <c r="T30" s="8"/>
    </row>
    <row r="31" spans="1:20" ht="12.75">
      <c r="A31" s="27">
        <v>32774</v>
      </c>
      <c r="B31" s="13"/>
      <c r="C31" s="14">
        <v>1</v>
      </c>
      <c r="D31" s="14">
        <v>4</v>
      </c>
      <c r="E31" s="14">
        <v>6</v>
      </c>
      <c r="F31" s="13"/>
      <c r="G31" s="14">
        <v>2</v>
      </c>
      <c r="H31" s="14">
        <v>1</v>
      </c>
      <c r="I31" s="14">
        <v>5</v>
      </c>
      <c r="J31" s="9">
        <f t="shared" si="0"/>
        <v>9</v>
      </c>
      <c r="K31" s="9">
        <f t="shared" si="1"/>
        <v>4</v>
      </c>
      <c r="L31" s="9">
        <f t="shared" si="9"/>
        <v>40</v>
      </c>
      <c r="M31" s="9">
        <f t="shared" si="9"/>
        <v>28</v>
      </c>
      <c r="N31" s="5">
        <f t="shared" si="2"/>
        <v>6.738219895287958</v>
      </c>
      <c r="O31" s="11">
        <f t="shared" si="8"/>
        <v>35.24607329842932</v>
      </c>
      <c r="P31" s="5">
        <f t="shared" si="3"/>
        <v>17.801047120418836</v>
      </c>
      <c r="Q31" s="9">
        <f t="shared" si="4"/>
        <v>3</v>
      </c>
      <c r="R31" s="9">
        <f t="shared" si="5"/>
        <v>16</v>
      </c>
      <c r="T31" s="8"/>
    </row>
    <row r="32" spans="1:18" ht="12.75">
      <c r="A32" s="27">
        <v>32775</v>
      </c>
      <c r="B32" s="13"/>
      <c r="C32" s="13"/>
      <c r="D32" s="14">
        <v>3</v>
      </c>
      <c r="E32" s="14">
        <v>1</v>
      </c>
      <c r="F32" s="13"/>
      <c r="G32" s="14">
        <v>2</v>
      </c>
      <c r="H32" s="14">
        <v>3</v>
      </c>
      <c r="I32" s="14">
        <v>4</v>
      </c>
      <c r="J32" s="9">
        <f t="shared" si="0"/>
        <v>4</v>
      </c>
      <c r="K32" s="9">
        <f t="shared" si="1"/>
        <v>5</v>
      </c>
      <c r="L32" s="9">
        <f t="shared" si="9"/>
        <v>44</v>
      </c>
      <c r="M32" s="9">
        <f t="shared" si="9"/>
        <v>33</v>
      </c>
      <c r="N32" s="5">
        <f t="shared" si="2"/>
        <v>4.664921465968587</v>
      </c>
      <c r="O32" s="11">
        <f t="shared" si="8"/>
        <v>39.91099476439791</v>
      </c>
      <c r="P32" s="5">
        <f t="shared" si="3"/>
        <v>20.157068062827214</v>
      </c>
      <c r="Q32" s="9">
        <f t="shared" si="4"/>
        <v>2</v>
      </c>
      <c r="R32" s="9">
        <f t="shared" si="5"/>
        <v>11</v>
      </c>
    </row>
    <row r="33" spans="1:18" ht="12.75">
      <c r="A33" s="27">
        <v>32776</v>
      </c>
      <c r="B33" s="13"/>
      <c r="C33" s="13"/>
      <c r="D33" s="14">
        <v>3</v>
      </c>
      <c r="E33" s="13"/>
      <c r="F33" s="13"/>
      <c r="G33" s="14">
        <v>1</v>
      </c>
      <c r="H33" s="14">
        <v>2</v>
      </c>
      <c r="I33" s="13"/>
      <c r="J33" s="9">
        <f t="shared" si="0"/>
        <v>3</v>
      </c>
      <c r="K33" s="9">
        <f t="shared" si="1"/>
        <v>1</v>
      </c>
      <c r="L33" s="9">
        <f t="shared" si="9"/>
        <v>47</v>
      </c>
      <c r="M33" s="9">
        <f t="shared" si="9"/>
        <v>34</v>
      </c>
      <c r="N33" s="5">
        <f t="shared" si="2"/>
        <v>2.073298429319372</v>
      </c>
      <c r="O33" s="11">
        <f t="shared" si="8"/>
        <v>41.984293193717285</v>
      </c>
      <c r="P33" s="5">
        <f t="shared" si="3"/>
        <v>21.20418848167538</v>
      </c>
      <c r="Q33" s="9">
        <f t="shared" si="4"/>
        <v>1</v>
      </c>
      <c r="R33" s="9">
        <f t="shared" si="5"/>
        <v>5</v>
      </c>
    </row>
    <row r="34" spans="1:18" ht="12.75">
      <c r="A34" s="27">
        <v>32777</v>
      </c>
      <c r="B34" s="13"/>
      <c r="C34" s="13"/>
      <c r="D34" s="14">
        <v>1</v>
      </c>
      <c r="E34" s="14">
        <v>4</v>
      </c>
      <c r="F34" s="14">
        <v>1</v>
      </c>
      <c r="G34" s="13"/>
      <c r="H34" s="14">
        <v>5</v>
      </c>
      <c r="I34" s="14">
        <v>6</v>
      </c>
      <c r="J34" s="9">
        <f t="shared" si="0"/>
        <v>5</v>
      </c>
      <c r="K34" s="9">
        <f t="shared" si="1"/>
        <v>10</v>
      </c>
      <c r="L34" s="9">
        <f t="shared" si="9"/>
        <v>52</v>
      </c>
      <c r="M34" s="9">
        <f t="shared" si="9"/>
        <v>44</v>
      </c>
      <c r="N34" s="5">
        <f t="shared" si="2"/>
        <v>7.774869109947645</v>
      </c>
      <c r="O34" s="11">
        <f t="shared" si="8"/>
        <v>49.75916230366493</v>
      </c>
      <c r="P34" s="5">
        <f t="shared" si="3"/>
        <v>25.130890052356005</v>
      </c>
      <c r="Q34" s="9">
        <f t="shared" si="4"/>
        <v>1</v>
      </c>
      <c r="R34" s="9">
        <f t="shared" si="5"/>
        <v>16</v>
      </c>
    </row>
    <row r="35" spans="1:18" ht="12.75">
      <c r="A35" s="27">
        <v>32778</v>
      </c>
      <c r="B35" s="13"/>
      <c r="C35" s="13"/>
      <c r="D35" s="14">
        <v>1</v>
      </c>
      <c r="E35" s="14">
        <v>5</v>
      </c>
      <c r="F35" s="13"/>
      <c r="G35" s="13"/>
      <c r="H35" s="13"/>
      <c r="I35" s="14">
        <v>1</v>
      </c>
      <c r="J35" s="9">
        <f t="shared" si="0"/>
        <v>6</v>
      </c>
      <c r="K35" s="9">
        <f t="shared" si="1"/>
        <v>1</v>
      </c>
      <c r="L35" s="9">
        <f t="shared" si="9"/>
        <v>58</v>
      </c>
      <c r="M35" s="9">
        <f t="shared" si="9"/>
        <v>45</v>
      </c>
      <c r="N35" s="5">
        <f t="shared" si="2"/>
        <v>3.6282722513089007</v>
      </c>
      <c r="O35" s="11">
        <f t="shared" si="8"/>
        <v>53.38743455497383</v>
      </c>
      <c r="P35" s="5">
        <f t="shared" si="3"/>
        <v>26.9633507853403</v>
      </c>
      <c r="Q35" s="9">
        <f t="shared" si="4"/>
        <v>0</v>
      </c>
      <c r="R35" s="9">
        <f t="shared" si="5"/>
        <v>7</v>
      </c>
    </row>
    <row r="36" spans="1:18" ht="12.75">
      <c r="A36" s="27">
        <v>32779</v>
      </c>
      <c r="B36" s="13"/>
      <c r="C36" s="14">
        <v>2</v>
      </c>
      <c r="D36" s="14">
        <v>2</v>
      </c>
      <c r="E36" s="14">
        <v>6</v>
      </c>
      <c r="F36" s="13"/>
      <c r="G36" s="13"/>
      <c r="H36" s="14">
        <v>2</v>
      </c>
      <c r="I36" s="14">
        <v>7</v>
      </c>
      <c r="J36" s="9">
        <f aca="true" t="shared" si="10" ref="J36:J67">-B36-C36+D36+E36</f>
        <v>6</v>
      </c>
      <c r="K36" s="9">
        <f aca="true" t="shared" si="11" ref="K36:K67">-F36-G36+H36+I36</f>
        <v>9</v>
      </c>
      <c r="L36" s="9">
        <f t="shared" si="9"/>
        <v>64</v>
      </c>
      <c r="M36" s="9">
        <f t="shared" si="9"/>
        <v>54</v>
      </c>
      <c r="N36" s="5">
        <f aca="true" t="shared" si="12" ref="N36:N67">(+J36+K36)*($J$103/($J$103+$K$103))</f>
        <v>7.774869109947645</v>
      </c>
      <c r="O36" s="11">
        <f t="shared" si="8"/>
        <v>61.162303664921474</v>
      </c>
      <c r="P36" s="5">
        <f aca="true" t="shared" si="13" ref="P36:P67">O36*100/$N$103</f>
        <v>30.890052356020924</v>
      </c>
      <c r="Q36" s="9">
        <f aca="true" t="shared" si="14" ref="Q36:Q67">+B36+C36+F36+G36</f>
        <v>2</v>
      </c>
      <c r="R36" s="9">
        <f aca="true" t="shared" si="15" ref="R36:R67">D36+E36+H36+I36</f>
        <v>17</v>
      </c>
    </row>
    <row r="37" spans="1:18" ht="12.75">
      <c r="A37" s="27">
        <v>32780</v>
      </c>
      <c r="B37" s="13"/>
      <c r="C37" s="13"/>
      <c r="D37" s="14">
        <v>2</v>
      </c>
      <c r="E37" s="14">
        <v>6</v>
      </c>
      <c r="F37" s="13"/>
      <c r="G37" s="13"/>
      <c r="H37" s="14">
        <v>4</v>
      </c>
      <c r="I37" s="14">
        <v>5</v>
      </c>
      <c r="J37" s="9">
        <f t="shared" si="10"/>
        <v>8</v>
      </c>
      <c r="K37" s="9">
        <f t="shared" si="11"/>
        <v>9</v>
      </c>
      <c r="L37" s="9">
        <f t="shared" si="9"/>
        <v>72</v>
      </c>
      <c r="M37" s="9">
        <f t="shared" si="9"/>
        <v>63</v>
      </c>
      <c r="N37" s="5">
        <f t="shared" si="12"/>
        <v>8.81151832460733</v>
      </c>
      <c r="O37" s="11">
        <f aca="true" t="shared" si="16" ref="O37:O68">O36+N37</f>
        <v>69.9738219895288</v>
      </c>
      <c r="P37" s="5">
        <f t="shared" si="13"/>
        <v>35.340314136125635</v>
      </c>
      <c r="Q37" s="9">
        <f t="shared" si="14"/>
        <v>0</v>
      </c>
      <c r="R37" s="9">
        <f t="shared" si="15"/>
        <v>17</v>
      </c>
    </row>
    <row r="38" spans="1:18" ht="12.75">
      <c r="A38" s="27">
        <v>32781</v>
      </c>
      <c r="B38" s="13"/>
      <c r="C38" s="14">
        <v>2</v>
      </c>
      <c r="D38" s="13"/>
      <c r="E38" s="13"/>
      <c r="F38" s="13"/>
      <c r="G38" s="13"/>
      <c r="H38" s="13"/>
      <c r="I38" s="13"/>
      <c r="J38" s="9">
        <f t="shared" si="10"/>
        <v>-2</v>
      </c>
      <c r="K38" s="9">
        <f t="shared" si="11"/>
        <v>0</v>
      </c>
      <c r="L38" s="9">
        <f t="shared" si="9"/>
        <v>70</v>
      </c>
      <c r="M38" s="9">
        <f t="shared" si="9"/>
        <v>63</v>
      </c>
      <c r="N38" s="5">
        <f t="shared" si="12"/>
        <v>-1.036649214659686</v>
      </c>
      <c r="O38" s="11">
        <f t="shared" si="16"/>
        <v>68.93717277486911</v>
      </c>
      <c r="P38" s="5">
        <f t="shared" si="13"/>
        <v>34.816753926701544</v>
      </c>
      <c r="Q38" s="9">
        <f t="shared" si="14"/>
        <v>2</v>
      </c>
      <c r="R38" s="9">
        <f t="shared" si="15"/>
        <v>0</v>
      </c>
    </row>
    <row r="39" spans="1:19" ht="12.75">
      <c r="A39" s="27">
        <v>32782</v>
      </c>
      <c r="B39" s="13"/>
      <c r="C39" s="13"/>
      <c r="D39" s="14">
        <v>1</v>
      </c>
      <c r="E39" s="14">
        <v>1</v>
      </c>
      <c r="F39" s="13"/>
      <c r="G39" s="14">
        <v>2</v>
      </c>
      <c r="H39" s="14">
        <v>3</v>
      </c>
      <c r="I39" s="14">
        <v>4</v>
      </c>
      <c r="J39" s="9">
        <f t="shared" si="10"/>
        <v>2</v>
      </c>
      <c r="K39" s="9">
        <f t="shared" si="11"/>
        <v>5</v>
      </c>
      <c r="L39" s="9">
        <f t="shared" si="9"/>
        <v>72</v>
      </c>
      <c r="M39" s="9">
        <f t="shared" si="9"/>
        <v>68</v>
      </c>
      <c r="N39" s="5">
        <f t="shared" si="12"/>
        <v>3.6282722513089007</v>
      </c>
      <c r="O39" s="11">
        <f t="shared" si="16"/>
        <v>72.56544502617801</v>
      </c>
      <c r="P39" s="5">
        <f t="shared" si="13"/>
        <v>36.64921465968584</v>
      </c>
      <c r="Q39" s="9">
        <f t="shared" si="14"/>
        <v>2</v>
      </c>
      <c r="R39" s="9">
        <f t="shared" si="15"/>
        <v>9</v>
      </c>
      <c r="S39" s="8" t="s">
        <v>64</v>
      </c>
    </row>
    <row r="40" spans="1:18" ht="12.75">
      <c r="A40" s="27">
        <v>32783</v>
      </c>
      <c r="B40" s="13"/>
      <c r="C40" s="13"/>
      <c r="D40" s="14">
        <v>12</v>
      </c>
      <c r="E40" s="14">
        <v>16</v>
      </c>
      <c r="F40" s="13"/>
      <c r="G40" s="14">
        <v>1</v>
      </c>
      <c r="H40" s="14">
        <v>1</v>
      </c>
      <c r="I40" s="14">
        <v>6</v>
      </c>
      <c r="J40" s="9">
        <f t="shared" si="10"/>
        <v>28</v>
      </c>
      <c r="K40" s="9">
        <f t="shared" si="11"/>
        <v>6</v>
      </c>
      <c r="L40" s="9">
        <f t="shared" si="9"/>
        <v>100</v>
      </c>
      <c r="M40" s="9">
        <f t="shared" si="9"/>
        <v>74</v>
      </c>
      <c r="N40" s="5">
        <f t="shared" si="12"/>
        <v>17.62303664921466</v>
      </c>
      <c r="O40" s="11">
        <f t="shared" si="16"/>
        <v>90.18848167539267</v>
      </c>
      <c r="P40" s="5">
        <f t="shared" si="13"/>
        <v>45.549738219895254</v>
      </c>
      <c r="Q40" s="9">
        <f t="shared" si="14"/>
        <v>1</v>
      </c>
      <c r="R40" s="9">
        <f t="shared" si="15"/>
        <v>35</v>
      </c>
    </row>
    <row r="41" spans="1:18" ht="12.75">
      <c r="A41" s="27">
        <v>32784</v>
      </c>
      <c r="B41" s="13"/>
      <c r="C41" s="13"/>
      <c r="D41" s="14">
        <v>3</v>
      </c>
      <c r="E41" s="14">
        <v>2</v>
      </c>
      <c r="F41" s="14">
        <v>1</v>
      </c>
      <c r="G41" s="13"/>
      <c r="H41" s="14">
        <v>4</v>
      </c>
      <c r="I41" s="14">
        <v>3</v>
      </c>
      <c r="J41" s="9">
        <f t="shared" si="10"/>
        <v>5</v>
      </c>
      <c r="K41" s="9">
        <f t="shared" si="11"/>
        <v>6</v>
      </c>
      <c r="L41" s="9">
        <f t="shared" si="9"/>
        <v>105</v>
      </c>
      <c r="M41" s="9">
        <f t="shared" si="9"/>
        <v>80</v>
      </c>
      <c r="N41" s="5">
        <f t="shared" si="12"/>
        <v>5.701570680628273</v>
      </c>
      <c r="O41" s="11">
        <f t="shared" si="16"/>
        <v>95.89005235602095</v>
      </c>
      <c r="P41" s="5">
        <f t="shared" si="13"/>
        <v>48.42931937172772</v>
      </c>
      <c r="Q41" s="9">
        <f t="shared" si="14"/>
        <v>1</v>
      </c>
      <c r="R41" s="9">
        <f t="shared" si="15"/>
        <v>12</v>
      </c>
    </row>
    <row r="42" spans="1:18" ht="12.75">
      <c r="A42" s="27">
        <v>32785</v>
      </c>
      <c r="B42" s="13"/>
      <c r="C42" s="14">
        <v>1</v>
      </c>
      <c r="D42" s="14">
        <v>4</v>
      </c>
      <c r="E42" s="14">
        <v>7</v>
      </c>
      <c r="F42" s="13"/>
      <c r="G42" s="14">
        <v>1</v>
      </c>
      <c r="H42" s="14">
        <v>1</v>
      </c>
      <c r="I42" s="14">
        <v>8</v>
      </c>
      <c r="J42" s="9">
        <f t="shared" si="10"/>
        <v>10</v>
      </c>
      <c r="K42" s="9">
        <f t="shared" si="11"/>
        <v>8</v>
      </c>
      <c r="L42" s="9">
        <f t="shared" si="9"/>
        <v>115</v>
      </c>
      <c r="M42" s="9">
        <f t="shared" si="9"/>
        <v>88</v>
      </c>
      <c r="N42" s="5">
        <f t="shared" si="12"/>
        <v>9.329842931937174</v>
      </c>
      <c r="O42" s="11">
        <f t="shared" si="16"/>
        <v>105.21989528795812</v>
      </c>
      <c r="P42" s="5">
        <f t="shared" si="13"/>
        <v>53.141361256544464</v>
      </c>
      <c r="Q42" s="9">
        <f t="shared" si="14"/>
        <v>2</v>
      </c>
      <c r="R42" s="9">
        <f t="shared" si="15"/>
        <v>20</v>
      </c>
    </row>
    <row r="43" spans="1:18" ht="12.75">
      <c r="A43" s="27">
        <v>32786</v>
      </c>
      <c r="B43" s="13"/>
      <c r="C43" s="13"/>
      <c r="D43" s="13"/>
      <c r="E43" s="14">
        <v>2</v>
      </c>
      <c r="F43" s="13"/>
      <c r="G43" s="13"/>
      <c r="H43" s="14">
        <v>1</v>
      </c>
      <c r="I43" s="14">
        <v>1</v>
      </c>
      <c r="J43" s="9">
        <f t="shared" si="10"/>
        <v>2</v>
      </c>
      <c r="K43" s="9">
        <f t="shared" si="11"/>
        <v>2</v>
      </c>
      <c r="L43" s="9">
        <f t="shared" si="9"/>
        <v>117</v>
      </c>
      <c r="M43" s="9">
        <f t="shared" si="9"/>
        <v>90</v>
      </c>
      <c r="N43" s="5">
        <f t="shared" si="12"/>
        <v>2.073298429319372</v>
      </c>
      <c r="O43" s="11">
        <f t="shared" si="16"/>
        <v>107.29319371727749</v>
      </c>
      <c r="P43" s="5">
        <f t="shared" si="13"/>
        <v>54.18848167539263</v>
      </c>
      <c r="Q43" s="9">
        <f t="shared" si="14"/>
        <v>0</v>
      </c>
      <c r="R43" s="9">
        <f t="shared" si="15"/>
        <v>4</v>
      </c>
    </row>
    <row r="44" spans="1:18" ht="12.75">
      <c r="A44" s="27">
        <v>32787</v>
      </c>
      <c r="B44" s="13"/>
      <c r="C44" s="13"/>
      <c r="D44" s="13"/>
      <c r="E44" s="14">
        <v>3</v>
      </c>
      <c r="F44" s="13"/>
      <c r="G44" s="13"/>
      <c r="H44" s="13"/>
      <c r="I44" s="14">
        <v>2</v>
      </c>
      <c r="J44" s="9">
        <f t="shared" si="10"/>
        <v>3</v>
      </c>
      <c r="K44" s="9">
        <f t="shared" si="11"/>
        <v>2</v>
      </c>
      <c r="L44" s="9">
        <f t="shared" si="9"/>
        <v>120</v>
      </c>
      <c r="M44" s="9">
        <f t="shared" si="9"/>
        <v>92</v>
      </c>
      <c r="N44" s="5">
        <f t="shared" si="12"/>
        <v>2.591623036649215</v>
      </c>
      <c r="O44" s="11">
        <f t="shared" si="16"/>
        <v>109.8848167539267</v>
      </c>
      <c r="P44" s="5">
        <f t="shared" si="13"/>
        <v>55.497382198952835</v>
      </c>
      <c r="Q44" s="9">
        <f t="shared" si="14"/>
        <v>0</v>
      </c>
      <c r="R44" s="9">
        <f t="shared" si="15"/>
        <v>5</v>
      </c>
    </row>
    <row r="45" spans="1:18" ht="12.75">
      <c r="A45" s="27">
        <v>32788</v>
      </c>
      <c r="B45" s="13"/>
      <c r="C45" s="13"/>
      <c r="D45" s="13"/>
      <c r="E45" s="14">
        <v>3</v>
      </c>
      <c r="F45" s="13"/>
      <c r="G45" s="13"/>
      <c r="H45" s="13"/>
      <c r="I45" s="14">
        <v>3</v>
      </c>
      <c r="J45" s="9">
        <f t="shared" si="10"/>
        <v>3</v>
      </c>
      <c r="K45" s="9">
        <f t="shared" si="11"/>
        <v>3</v>
      </c>
      <c r="L45" s="9">
        <f aca="true" t="shared" si="17" ref="L45:M64">L44+J45</f>
        <v>123</v>
      </c>
      <c r="M45" s="9">
        <f t="shared" si="17"/>
        <v>95</v>
      </c>
      <c r="N45" s="5">
        <f t="shared" si="12"/>
        <v>3.1099476439790577</v>
      </c>
      <c r="O45" s="11">
        <f t="shared" si="16"/>
        <v>112.99476439790575</v>
      </c>
      <c r="P45" s="5">
        <f t="shared" si="13"/>
        <v>57.068062827225084</v>
      </c>
      <c r="Q45" s="9">
        <f t="shared" si="14"/>
        <v>0</v>
      </c>
      <c r="R45" s="9">
        <f t="shared" si="15"/>
        <v>6</v>
      </c>
    </row>
    <row r="46" spans="1:18" ht="12.75">
      <c r="A46" s="27">
        <v>32789</v>
      </c>
      <c r="B46" s="13"/>
      <c r="C46" s="13"/>
      <c r="D46" s="14">
        <v>1</v>
      </c>
      <c r="E46" s="13"/>
      <c r="F46" s="13"/>
      <c r="G46" s="13"/>
      <c r="H46" s="13"/>
      <c r="I46" s="13"/>
      <c r="J46" s="9">
        <f t="shared" si="10"/>
        <v>1</v>
      </c>
      <c r="K46" s="9">
        <f t="shared" si="11"/>
        <v>0</v>
      </c>
      <c r="L46" s="9">
        <f t="shared" si="17"/>
        <v>124</v>
      </c>
      <c r="M46" s="9">
        <f t="shared" si="17"/>
        <v>95</v>
      </c>
      <c r="N46" s="5">
        <f t="shared" si="12"/>
        <v>0.518324607329843</v>
      </c>
      <c r="O46" s="11">
        <f t="shared" si="16"/>
        <v>113.5130890052356</v>
      </c>
      <c r="P46" s="5">
        <f t="shared" si="13"/>
        <v>57.32984293193713</v>
      </c>
      <c r="Q46" s="9">
        <f t="shared" si="14"/>
        <v>0</v>
      </c>
      <c r="R46" s="9">
        <f t="shared" si="15"/>
        <v>1</v>
      </c>
    </row>
    <row r="47" spans="1:18" ht="12.75">
      <c r="A47" s="27">
        <v>32790</v>
      </c>
      <c r="B47" s="14">
        <v>1</v>
      </c>
      <c r="C47" s="14">
        <v>1</v>
      </c>
      <c r="D47" s="14">
        <v>2</v>
      </c>
      <c r="E47" s="14">
        <v>5</v>
      </c>
      <c r="F47" s="13"/>
      <c r="G47" s="13"/>
      <c r="H47" s="14">
        <v>1</v>
      </c>
      <c r="I47" s="14">
        <v>6</v>
      </c>
      <c r="J47" s="9">
        <f t="shared" si="10"/>
        <v>5</v>
      </c>
      <c r="K47" s="9">
        <f t="shared" si="11"/>
        <v>7</v>
      </c>
      <c r="L47" s="9">
        <f t="shared" si="17"/>
        <v>129</v>
      </c>
      <c r="M47" s="9">
        <f t="shared" si="17"/>
        <v>102</v>
      </c>
      <c r="N47" s="5">
        <f t="shared" si="12"/>
        <v>6.219895287958115</v>
      </c>
      <c r="O47" s="11">
        <f t="shared" si="16"/>
        <v>119.73298429319371</v>
      </c>
      <c r="P47" s="5">
        <f t="shared" si="13"/>
        <v>60.47120418848163</v>
      </c>
      <c r="Q47" s="9">
        <f t="shared" si="14"/>
        <v>2</v>
      </c>
      <c r="R47" s="9">
        <f t="shared" si="15"/>
        <v>14</v>
      </c>
    </row>
    <row r="48" spans="1:18" ht="12.75">
      <c r="A48" s="27">
        <v>32791</v>
      </c>
      <c r="B48" s="14">
        <v>2</v>
      </c>
      <c r="C48" s="13"/>
      <c r="D48" s="14">
        <v>2</v>
      </c>
      <c r="E48" s="14">
        <v>4</v>
      </c>
      <c r="F48" s="13"/>
      <c r="G48" s="13"/>
      <c r="H48" s="14">
        <v>1</v>
      </c>
      <c r="I48" s="14">
        <v>1</v>
      </c>
      <c r="J48" s="9">
        <f t="shared" si="10"/>
        <v>4</v>
      </c>
      <c r="K48" s="9">
        <f t="shared" si="11"/>
        <v>2</v>
      </c>
      <c r="L48" s="9">
        <f t="shared" si="17"/>
        <v>133</v>
      </c>
      <c r="M48" s="9">
        <f t="shared" si="17"/>
        <v>104</v>
      </c>
      <c r="N48" s="5">
        <f t="shared" si="12"/>
        <v>3.1099476439790577</v>
      </c>
      <c r="O48" s="11">
        <f t="shared" si="16"/>
        <v>122.84293193717276</v>
      </c>
      <c r="P48" s="5">
        <f t="shared" si="13"/>
        <v>62.04188481675388</v>
      </c>
      <c r="Q48" s="9">
        <f t="shared" si="14"/>
        <v>2</v>
      </c>
      <c r="R48" s="9">
        <f t="shared" si="15"/>
        <v>8</v>
      </c>
    </row>
    <row r="49" spans="1:18" ht="12.75">
      <c r="A49" s="27">
        <v>32792</v>
      </c>
      <c r="B49" s="13"/>
      <c r="C49" s="14">
        <v>1</v>
      </c>
      <c r="D49" s="14">
        <v>8</v>
      </c>
      <c r="E49" s="14">
        <v>6</v>
      </c>
      <c r="F49" s="13"/>
      <c r="G49" s="13"/>
      <c r="H49" s="14">
        <v>3</v>
      </c>
      <c r="I49" s="14">
        <v>7</v>
      </c>
      <c r="J49" s="9">
        <f t="shared" si="10"/>
        <v>13</v>
      </c>
      <c r="K49" s="9">
        <f t="shared" si="11"/>
        <v>10</v>
      </c>
      <c r="L49" s="9">
        <f t="shared" si="17"/>
        <v>146</v>
      </c>
      <c r="M49" s="9">
        <f t="shared" si="17"/>
        <v>114</v>
      </c>
      <c r="N49" s="5">
        <f t="shared" si="12"/>
        <v>11.92146596858639</v>
      </c>
      <c r="O49" s="11">
        <f t="shared" si="16"/>
        <v>134.76439790575915</v>
      </c>
      <c r="P49" s="5">
        <f t="shared" si="13"/>
        <v>68.06282722513085</v>
      </c>
      <c r="Q49" s="9">
        <f t="shared" si="14"/>
        <v>1</v>
      </c>
      <c r="R49" s="9">
        <f t="shared" si="15"/>
        <v>24</v>
      </c>
    </row>
    <row r="50" spans="1:18" ht="12.75">
      <c r="A50" s="27">
        <v>32793</v>
      </c>
      <c r="B50" s="13"/>
      <c r="C50" s="13"/>
      <c r="D50" s="14">
        <v>1</v>
      </c>
      <c r="E50" s="14">
        <v>4</v>
      </c>
      <c r="F50" s="13"/>
      <c r="G50" s="14">
        <v>1</v>
      </c>
      <c r="H50" s="14">
        <v>8</v>
      </c>
      <c r="I50" s="14">
        <v>6</v>
      </c>
      <c r="J50" s="9">
        <f t="shared" si="10"/>
        <v>5</v>
      </c>
      <c r="K50" s="9">
        <f t="shared" si="11"/>
        <v>13</v>
      </c>
      <c r="L50" s="9">
        <f t="shared" si="17"/>
        <v>151</v>
      </c>
      <c r="M50" s="9">
        <f t="shared" si="17"/>
        <v>127</v>
      </c>
      <c r="N50" s="5">
        <f t="shared" si="12"/>
        <v>9.329842931937174</v>
      </c>
      <c r="O50" s="11">
        <f t="shared" si="16"/>
        <v>144.09424083769633</v>
      </c>
      <c r="P50" s="5">
        <f t="shared" si="13"/>
        <v>72.77486910994759</v>
      </c>
      <c r="Q50" s="9">
        <f t="shared" si="14"/>
        <v>1</v>
      </c>
      <c r="R50" s="9">
        <f t="shared" si="15"/>
        <v>19</v>
      </c>
    </row>
    <row r="51" spans="1:18" ht="12.75">
      <c r="A51" s="27">
        <v>32794</v>
      </c>
      <c r="B51" s="13"/>
      <c r="C51" s="14">
        <v>1</v>
      </c>
      <c r="D51" s="14">
        <v>1</v>
      </c>
      <c r="E51" s="14">
        <v>3</v>
      </c>
      <c r="F51" s="13"/>
      <c r="G51" s="14">
        <v>1</v>
      </c>
      <c r="H51" s="13"/>
      <c r="I51" s="14">
        <v>4</v>
      </c>
      <c r="J51" s="9">
        <f t="shared" si="10"/>
        <v>3</v>
      </c>
      <c r="K51" s="9">
        <f t="shared" si="11"/>
        <v>3</v>
      </c>
      <c r="L51" s="9">
        <f t="shared" si="17"/>
        <v>154</v>
      </c>
      <c r="M51" s="9">
        <f t="shared" si="17"/>
        <v>130</v>
      </c>
      <c r="N51" s="5">
        <f t="shared" si="12"/>
        <v>3.1099476439790577</v>
      </c>
      <c r="O51" s="11">
        <f t="shared" si="16"/>
        <v>147.2041884816754</v>
      </c>
      <c r="P51" s="5">
        <f t="shared" si="13"/>
        <v>74.34554973821984</v>
      </c>
      <c r="Q51" s="9">
        <f t="shared" si="14"/>
        <v>2</v>
      </c>
      <c r="R51" s="9">
        <f t="shared" si="15"/>
        <v>8</v>
      </c>
    </row>
    <row r="52" spans="1:18" ht="12.75">
      <c r="A52" s="27">
        <v>32795</v>
      </c>
      <c r="B52" s="13"/>
      <c r="C52" s="14">
        <v>1</v>
      </c>
      <c r="D52" s="13"/>
      <c r="E52" s="14">
        <v>1</v>
      </c>
      <c r="F52" s="13"/>
      <c r="G52" s="13"/>
      <c r="H52" s="13"/>
      <c r="I52" s="14">
        <v>2</v>
      </c>
      <c r="J52" s="9">
        <f t="shared" si="10"/>
        <v>0</v>
      </c>
      <c r="K52" s="9">
        <f t="shared" si="11"/>
        <v>2</v>
      </c>
      <c r="L52" s="9">
        <f t="shared" si="17"/>
        <v>154</v>
      </c>
      <c r="M52" s="9">
        <f t="shared" si="17"/>
        <v>132</v>
      </c>
      <c r="N52" s="5">
        <f t="shared" si="12"/>
        <v>1.036649214659686</v>
      </c>
      <c r="O52" s="11">
        <f t="shared" si="16"/>
        <v>148.2408376963351</v>
      </c>
      <c r="P52" s="5">
        <f t="shared" si="13"/>
        <v>74.86910994764393</v>
      </c>
      <c r="Q52" s="9">
        <f t="shared" si="14"/>
        <v>1</v>
      </c>
      <c r="R52" s="9">
        <f t="shared" si="15"/>
        <v>3</v>
      </c>
    </row>
    <row r="53" spans="1:19" ht="12.75">
      <c r="A53" s="27">
        <v>32796</v>
      </c>
      <c r="B53" s="13"/>
      <c r="C53" s="13"/>
      <c r="D53" s="14">
        <v>1</v>
      </c>
      <c r="E53" s="14">
        <v>1</v>
      </c>
      <c r="F53" s="13"/>
      <c r="G53" s="13"/>
      <c r="H53" s="13"/>
      <c r="I53" s="14">
        <v>1</v>
      </c>
      <c r="J53" s="9">
        <f t="shared" si="10"/>
        <v>2</v>
      </c>
      <c r="K53" s="9">
        <f t="shared" si="11"/>
        <v>1</v>
      </c>
      <c r="L53" s="9">
        <f t="shared" si="17"/>
        <v>156</v>
      </c>
      <c r="M53" s="9">
        <f t="shared" si="17"/>
        <v>133</v>
      </c>
      <c r="N53" s="5">
        <f t="shared" si="12"/>
        <v>1.5549738219895288</v>
      </c>
      <c r="O53" s="11">
        <f t="shared" si="16"/>
        <v>149.79581151832463</v>
      </c>
      <c r="P53" s="5">
        <f t="shared" si="13"/>
        <v>75.65445026178006</v>
      </c>
      <c r="Q53" s="9">
        <f t="shared" si="14"/>
        <v>0</v>
      </c>
      <c r="R53" s="9">
        <f t="shared" si="15"/>
        <v>3</v>
      </c>
      <c r="S53" s="8" t="s">
        <v>65</v>
      </c>
    </row>
    <row r="54" spans="1:18" ht="12.75">
      <c r="A54" s="27">
        <v>32797</v>
      </c>
      <c r="B54" s="13"/>
      <c r="C54" s="14">
        <v>2</v>
      </c>
      <c r="D54" s="14">
        <v>1</v>
      </c>
      <c r="E54" s="14">
        <v>2</v>
      </c>
      <c r="F54" s="13"/>
      <c r="G54" s="14">
        <v>1</v>
      </c>
      <c r="H54" s="13"/>
      <c r="I54" s="14">
        <v>1</v>
      </c>
      <c r="J54" s="9">
        <f t="shared" si="10"/>
        <v>1</v>
      </c>
      <c r="K54" s="9">
        <f t="shared" si="11"/>
        <v>0</v>
      </c>
      <c r="L54" s="9">
        <f t="shared" si="17"/>
        <v>157</v>
      </c>
      <c r="M54" s="9">
        <f t="shared" si="17"/>
        <v>133</v>
      </c>
      <c r="N54" s="5">
        <f t="shared" si="12"/>
        <v>0.518324607329843</v>
      </c>
      <c r="O54" s="11">
        <f t="shared" si="16"/>
        <v>150.31413612565447</v>
      </c>
      <c r="P54" s="5">
        <f t="shared" si="13"/>
        <v>75.9162303664921</v>
      </c>
      <c r="Q54" s="9">
        <f t="shared" si="14"/>
        <v>3</v>
      </c>
      <c r="R54" s="9">
        <f t="shared" si="15"/>
        <v>4</v>
      </c>
    </row>
    <row r="55" spans="1:18" ht="12.75">
      <c r="A55" s="27">
        <v>32798</v>
      </c>
      <c r="B55" s="13"/>
      <c r="C55" s="13"/>
      <c r="D55" s="14">
        <v>2</v>
      </c>
      <c r="E55" s="14">
        <v>2</v>
      </c>
      <c r="F55" s="13"/>
      <c r="G55" s="13"/>
      <c r="H55" s="13"/>
      <c r="I55" s="14">
        <v>3</v>
      </c>
      <c r="J55" s="9">
        <f t="shared" si="10"/>
        <v>4</v>
      </c>
      <c r="K55" s="9">
        <f t="shared" si="11"/>
        <v>3</v>
      </c>
      <c r="L55" s="9">
        <f t="shared" si="17"/>
        <v>161</v>
      </c>
      <c r="M55" s="9">
        <f t="shared" si="17"/>
        <v>136</v>
      </c>
      <c r="N55" s="5">
        <f t="shared" si="12"/>
        <v>3.6282722513089007</v>
      </c>
      <c r="O55" s="11">
        <f t="shared" si="16"/>
        <v>153.94240837696339</v>
      </c>
      <c r="P55" s="5">
        <f t="shared" si="13"/>
        <v>77.7486910994764</v>
      </c>
      <c r="Q55" s="9">
        <f t="shared" si="14"/>
        <v>0</v>
      </c>
      <c r="R55" s="9">
        <f t="shared" si="15"/>
        <v>7</v>
      </c>
    </row>
    <row r="56" spans="1:18" ht="12.75">
      <c r="A56" s="27">
        <v>32799</v>
      </c>
      <c r="B56" s="13"/>
      <c r="C56" s="13"/>
      <c r="D56" s="13"/>
      <c r="E56" s="13"/>
      <c r="F56" s="13"/>
      <c r="G56" s="13"/>
      <c r="H56" s="13"/>
      <c r="I56" s="14">
        <v>1</v>
      </c>
      <c r="J56" s="9">
        <f t="shared" si="10"/>
        <v>0</v>
      </c>
      <c r="K56" s="9">
        <f t="shared" si="11"/>
        <v>1</v>
      </c>
      <c r="L56" s="9">
        <f t="shared" si="17"/>
        <v>161</v>
      </c>
      <c r="M56" s="9">
        <f t="shared" si="17"/>
        <v>137</v>
      </c>
      <c r="N56" s="5">
        <f t="shared" si="12"/>
        <v>0.518324607329843</v>
      </c>
      <c r="O56" s="11">
        <f t="shared" si="16"/>
        <v>154.46073298429323</v>
      </c>
      <c r="P56" s="5">
        <f t="shared" si="13"/>
        <v>78.01047120418845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3"/>
      <c r="C57" s="13"/>
      <c r="D57" s="13"/>
      <c r="E57" s="13"/>
      <c r="F57" s="13"/>
      <c r="G57" s="14">
        <v>1</v>
      </c>
      <c r="H57" s="14">
        <v>1</v>
      </c>
      <c r="I57" s="14">
        <v>1</v>
      </c>
      <c r="J57" s="9">
        <f t="shared" si="10"/>
        <v>0</v>
      </c>
      <c r="K57" s="9">
        <f t="shared" si="11"/>
        <v>1</v>
      </c>
      <c r="L57" s="9">
        <f t="shared" si="17"/>
        <v>161</v>
      </c>
      <c r="M57" s="9">
        <f t="shared" si="17"/>
        <v>138</v>
      </c>
      <c r="N57" s="5">
        <f t="shared" si="12"/>
        <v>0.518324607329843</v>
      </c>
      <c r="O57" s="11">
        <f t="shared" si="16"/>
        <v>154.97905759162308</v>
      </c>
      <c r="P57" s="5">
        <f t="shared" si="13"/>
        <v>78.2722513089005</v>
      </c>
      <c r="Q57" s="9">
        <f t="shared" si="14"/>
        <v>1</v>
      </c>
      <c r="R57" s="9">
        <f t="shared" si="15"/>
        <v>2</v>
      </c>
    </row>
    <row r="58" spans="1:18" ht="12.75">
      <c r="A58" s="27">
        <v>32801</v>
      </c>
      <c r="B58" s="13"/>
      <c r="C58" s="13"/>
      <c r="D58" s="14">
        <v>1</v>
      </c>
      <c r="E58" s="14">
        <v>1</v>
      </c>
      <c r="F58" s="13"/>
      <c r="G58" s="13"/>
      <c r="H58" s="13"/>
      <c r="I58" s="14">
        <v>1</v>
      </c>
      <c r="J58" s="9">
        <f t="shared" si="10"/>
        <v>2</v>
      </c>
      <c r="K58" s="9">
        <f t="shared" si="11"/>
        <v>1</v>
      </c>
      <c r="L58" s="9">
        <f t="shared" si="17"/>
        <v>163</v>
      </c>
      <c r="M58" s="9">
        <f t="shared" si="17"/>
        <v>139</v>
      </c>
      <c r="N58" s="5">
        <f t="shared" si="12"/>
        <v>1.5549738219895288</v>
      </c>
      <c r="O58" s="11">
        <f t="shared" si="16"/>
        <v>156.5340314136126</v>
      </c>
      <c r="P58" s="5">
        <f t="shared" si="13"/>
        <v>79.05759162303661</v>
      </c>
      <c r="Q58" s="9">
        <f t="shared" si="14"/>
        <v>0</v>
      </c>
      <c r="R58" s="9">
        <f t="shared" si="15"/>
        <v>3</v>
      </c>
    </row>
    <row r="59" spans="1:18" ht="12.75">
      <c r="A59" s="27">
        <v>32802</v>
      </c>
      <c r="B59" s="13"/>
      <c r="C59" s="13"/>
      <c r="D59" s="13"/>
      <c r="E59" s="14">
        <v>1</v>
      </c>
      <c r="F59" s="13"/>
      <c r="G59" s="14">
        <v>1</v>
      </c>
      <c r="H59" s="14">
        <v>2</v>
      </c>
      <c r="I59" s="14">
        <v>1</v>
      </c>
      <c r="J59" s="9">
        <f t="shared" si="10"/>
        <v>1</v>
      </c>
      <c r="K59" s="9">
        <f t="shared" si="11"/>
        <v>2</v>
      </c>
      <c r="L59" s="9">
        <f t="shared" si="17"/>
        <v>164</v>
      </c>
      <c r="M59" s="9">
        <f t="shared" si="17"/>
        <v>141</v>
      </c>
      <c r="N59" s="5">
        <f t="shared" si="12"/>
        <v>1.5549738219895288</v>
      </c>
      <c r="O59" s="11">
        <f t="shared" si="16"/>
        <v>158.08900523560214</v>
      </c>
      <c r="P59" s="5">
        <f t="shared" si="13"/>
        <v>79.84293193717274</v>
      </c>
      <c r="Q59" s="9">
        <f t="shared" si="14"/>
        <v>1</v>
      </c>
      <c r="R59" s="9">
        <f t="shared" si="15"/>
        <v>4</v>
      </c>
    </row>
    <row r="60" spans="1:18" ht="12.75">
      <c r="A60" s="27">
        <v>32803</v>
      </c>
      <c r="B60" s="13"/>
      <c r="C60" s="13"/>
      <c r="D60" s="14">
        <v>1</v>
      </c>
      <c r="E60" s="14">
        <v>1</v>
      </c>
      <c r="F60" s="13"/>
      <c r="G60" s="14">
        <v>1</v>
      </c>
      <c r="H60" s="13"/>
      <c r="I60" s="13"/>
      <c r="J60" s="9">
        <f t="shared" si="10"/>
        <v>2</v>
      </c>
      <c r="K60" s="9">
        <f t="shared" si="11"/>
        <v>-1</v>
      </c>
      <c r="L60" s="9">
        <f t="shared" si="17"/>
        <v>166</v>
      </c>
      <c r="M60" s="9">
        <f t="shared" si="17"/>
        <v>140</v>
      </c>
      <c r="N60" s="5">
        <f t="shared" si="12"/>
        <v>0.518324607329843</v>
      </c>
      <c r="O60" s="11">
        <f t="shared" si="16"/>
        <v>158.607329842932</v>
      </c>
      <c r="P60" s="5">
        <f t="shared" si="13"/>
        <v>80.1047120418848</v>
      </c>
      <c r="Q60" s="9">
        <f t="shared" si="14"/>
        <v>1</v>
      </c>
      <c r="R60" s="9">
        <f t="shared" si="15"/>
        <v>2</v>
      </c>
    </row>
    <row r="61" spans="1:18" ht="12.75">
      <c r="A61" s="27">
        <v>32804</v>
      </c>
      <c r="B61" s="13"/>
      <c r="C61" s="13"/>
      <c r="D61" s="14">
        <v>1</v>
      </c>
      <c r="E61" s="13"/>
      <c r="F61" s="13"/>
      <c r="G61" s="13"/>
      <c r="H61" s="13"/>
      <c r="I61" s="14">
        <v>3</v>
      </c>
      <c r="J61" s="9">
        <f t="shared" si="10"/>
        <v>1</v>
      </c>
      <c r="K61" s="9">
        <f t="shared" si="11"/>
        <v>3</v>
      </c>
      <c r="L61" s="9">
        <f t="shared" si="17"/>
        <v>167</v>
      </c>
      <c r="M61" s="9">
        <f t="shared" si="17"/>
        <v>143</v>
      </c>
      <c r="N61" s="5">
        <f t="shared" si="12"/>
        <v>2.073298429319372</v>
      </c>
      <c r="O61" s="11">
        <f t="shared" si="16"/>
        <v>160.68062827225137</v>
      </c>
      <c r="P61" s="5">
        <f t="shared" si="13"/>
        <v>81.15183246073295</v>
      </c>
      <c r="Q61" s="9">
        <f t="shared" si="14"/>
        <v>0</v>
      </c>
      <c r="R61" s="9">
        <f t="shared" si="15"/>
        <v>4</v>
      </c>
    </row>
    <row r="62" spans="1:18" ht="12.75">
      <c r="A62" s="27">
        <v>32805</v>
      </c>
      <c r="B62" s="14">
        <v>3</v>
      </c>
      <c r="C62" s="14">
        <v>1</v>
      </c>
      <c r="D62" s="14">
        <v>1</v>
      </c>
      <c r="E62" s="14">
        <v>1</v>
      </c>
      <c r="F62" s="13"/>
      <c r="G62" s="13"/>
      <c r="H62" s="14">
        <v>2</v>
      </c>
      <c r="I62" s="14">
        <v>1</v>
      </c>
      <c r="J62" s="9">
        <f t="shared" si="10"/>
        <v>-2</v>
      </c>
      <c r="K62" s="9">
        <f t="shared" si="11"/>
        <v>3</v>
      </c>
      <c r="L62" s="9">
        <f t="shared" si="17"/>
        <v>165</v>
      </c>
      <c r="M62" s="9">
        <f t="shared" si="17"/>
        <v>146</v>
      </c>
      <c r="N62" s="5">
        <f t="shared" si="12"/>
        <v>0.518324607329843</v>
      </c>
      <c r="O62" s="11">
        <f t="shared" si="16"/>
        <v>161.1989528795812</v>
      </c>
      <c r="P62" s="5">
        <f t="shared" si="13"/>
        <v>81.41361256544499</v>
      </c>
      <c r="Q62" s="9">
        <f t="shared" si="14"/>
        <v>4</v>
      </c>
      <c r="R62" s="9">
        <f t="shared" si="15"/>
        <v>5</v>
      </c>
    </row>
    <row r="63" spans="1:18" ht="12.75">
      <c r="A63" s="27">
        <v>32806</v>
      </c>
      <c r="B63" s="13"/>
      <c r="C63" s="13"/>
      <c r="D63" s="13"/>
      <c r="E63" s="13"/>
      <c r="F63" s="13"/>
      <c r="G63" s="13"/>
      <c r="H63" s="13"/>
      <c r="I63" s="14">
        <v>1</v>
      </c>
      <c r="J63" s="9">
        <f t="shared" si="10"/>
        <v>0</v>
      </c>
      <c r="K63" s="9">
        <f t="shared" si="11"/>
        <v>1</v>
      </c>
      <c r="L63" s="9">
        <f t="shared" si="17"/>
        <v>165</v>
      </c>
      <c r="M63" s="9">
        <f t="shared" si="17"/>
        <v>147</v>
      </c>
      <c r="N63" s="5">
        <f t="shared" si="12"/>
        <v>0.518324607329843</v>
      </c>
      <c r="O63" s="11">
        <f t="shared" si="16"/>
        <v>161.71727748691106</v>
      </c>
      <c r="P63" s="5">
        <f t="shared" si="13"/>
        <v>81.67539267015704</v>
      </c>
      <c r="Q63" s="9">
        <f t="shared" si="14"/>
        <v>0</v>
      </c>
      <c r="R63" s="9">
        <f t="shared" si="15"/>
        <v>1</v>
      </c>
    </row>
    <row r="64" spans="1:18" ht="12.75">
      <c r="A64" s="27">
        <v>32807</v>
      </c>
      <c r="B64" s="13"/>
      <c r="C64" s="13"/>
      <c r="D64" s="14">
        <v>7</v>
      </c>
      <c r="E64" s="14">
        <v>2</v>
      </c>
      <c r="F64" s="13"/>
      <c r="G64" s="14">
        <v>1</v>
      </c>
      <c r="H64" s="14">
        <v>2</v>
      </c>
      <c r="I64" s="14">
        <v>6</v>
      </c>
      <c r="J64" s="9">
        <f t="shared" si="10"/>
        <v>9</v>
      </c>
      <c r="K64" s="9">
        <f t="shared" si="11"/>
        <v>7</v>
      </c>
      <c r="L64" s="9">
        <f t="shared" si="17"/>
        <v>174</v>
      </c>
      <c r="M64" s="9">
        <f t="shared" si="17"/>
        <v>154</v>
      </c>
      <c r="N64" s="5">
        <f t="shared" si="12"/>
        <v>8.293193717277488</v>
      </c>
      <c r="O64" s="11">
        <f t="shared" si="16"/>
        <v>170.01047120418855</v>
      </c>
      <c r="P64" s="5">
        <f t="shared" si="13"/>
        <v>85.8638743455497</v>
      </c>
      <c r="Q64" s="9">
        <f t="shared" si="14"/>
        <v>1</v>
      </c>
      <c r="R64" s="9">
        <f t="shared" si="15"/>
        <v>17</v>
      </c>
    </row>
    <row r="65" spans="1:18" ht="12.75">
      <c r="A65" s="27">
        <v>32808</v>
      </c>
      <c r="B65" s="14">
        <v>2</v>
      </c>
      <c r="C65" s="14">
        <v>1</v>
      </c>
      <c r="D65" s="14">
        <v>1</v>
      </c>
      <c r="E65" s="13"/>
      <c r="F65" s="13"/>
      <c r="G65" s="14">
        <v>1</v>
      </c>
      <c r="H65" s="13"/>
      <c r="I65" s="13"/>
      <c r="J65" s="9">
        <f t="shared" si="10"/>
        <v>-2</v>
      </c>
      <c r="K65" s="9">
        <f t="shared" si="11"/>
        <v>-1</v>
      </c>
      <c r="L65" s="9">
        <f aca="true" t="shared" si="18" ref="L65:M84">L64+J65</f>
        <v>172</v>
      </c>
      <c r="M65" s="9">
        <f t="shared" si="18"/>
        <v>153</v>
      </c>
      <c r="N65" s="5">
        <f t="shared" si="12"/>
        <v>-1.5549738219895288</v>
      </c>
      <c r="O65" s="11">
        <f t="shared" si="16"/>
        <v>168.455497382199</v>
      </c>
      <c r="P65" s="5">
        <f t="shared" si="13"/>
        <v>85.0785340314136</v>
      </c>
      <c r="Q65" s="9">
        <f t="shared" si="14"/>
        <v>4</v>
      </c>
      <c r="R65" s="9">
        <f t="shared" si="15"/>
        <v>1</v>
      </c>
    </row>
    <row r="66" spans="1:18" ht="12.75">
      <c r="A66" s="27">
        <v>32809</v>
      </c>
      <c r="B66" s="13"/>
      <c r="C66" s="13"/>
      <c r="D66" s="14">
        <v>2</v>
      </c>
      <c r="E66" s="14">
        <v>1</v>
      </c>
      <c r="F66" s="13"/>
      <c r="G66" s="13"/>
      <c r="H66" s="13"/>
      <c r="I66" s="13"/>
      <c r="J66" s="9">
        <f t="shared" si="10"/>
        <v>3</v>
      </c>
      <c r="K66" s="9">
        <f t="shared" si="11"/>
        <v>0</v>
      </c>
      <c r="L66" s="9">
        <f t="shared" si="18"/>
        <v>175</v>
      </c>
      <c r="M66" s="9">
        <f t="shared" si="18"/>
        <v>153</v>
      </c>
      <c r="N66" s="5">
        <f t="shared" si="12"/>
        <v>1.5549738219895288</v>
      </c>
      <c r="O66" s="11">
        <f t="shared" si="16"/>
        <v>170.01047120418855</v>
      </c>
      <c r="P66" s="5">
        <f t="shared" si="13"/>
        <v>85.8638743455497</v>
      </c>
      <c r="Q66" s="9">
        <f t="shared" si="14"/>
        <v>0</v>
      </c>
      <c r="R66" s="9">
        <f t="shared" si="15"/>
        <v>3</v>
      </c>
    </row>
    <row r="67" spans="1:19" ht="12.75">
      <c r="A67" s="27">
        <v>32810</v>
      </c>
      <c r="B67" s="13"/>
      <c r="C67" s="13"/>
      <c r="D67" s="14">
        <v>1</v>
      </c>
      <c r="E67" s="14">
        <v>1</v>
      </c>
      <c r="F67" s="13"/>
      <c r="G67" s="14">
        <v>1</v>
      </c>
      <c r="H67" s="14">
        <v>1</v>
      </c>
      <c r="I67" s="14">
        <v>2</v>
      </c>
      <c r="J67" s="9">
        <f t="shared" si="10"/>
        <v>2</v>
      </c>
      <c r="K67" s="9">
        <f t="shared" si="11"/>
        <v>2</v>
      </c>
      <c r="L67" s="9">
        <f t="shared" si="18"/>
        <v>177</v>
      </c>
      <c r="M67" s="9">
        <f t="shared" si="18"/>
        <v>155</v>
      </c>
      <c r="N67" s="5">
        <f t="shared" si="12"/>
        <v>2.073298429319372</v>
      </c>
      <c r="O67" s="11">
        <f t="shared" si="16"/>
        <v>172.08376963350793</v>
      </c>
      <c r="P67" s="5">
        <f t="shared" si="13"/>
        <v>86.91099476439787</v>
      </c>
      <c r="Q67" s="9">
        <f t="shared" si="14"/>
        <v>1</v>
      </c>
      <c r="R67" s="9">
        <f t="shared" si="15"/>
        <v>5</v>
      </c>
      <c r="S67" s="8" t="s">
        <v>66</v>
      </c>
    </row>
    <row r="68" spans="1:18" ht="12.75">
      <c r="A68" s="27">
        <v>32811</v>
      </c>
      <c r="B68" s="13"/>
      <c r="C68" s="13"/>
      <c r="D68" s="13"/>
      <c r="E68" s="13"/>
      <c r="F68" s="13"/>
      <c r="G68" s="13"/>
      <c r="H68" s="13"/>
      <c r="I68" s="13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177</v>
      </c>
      <c r="M68" s="9">
        <f t="shared" si="18"/>
        <v>155</v>
      </c>
      <c r="N68" s="5">
        <f aca="true" t="shared" si="21" ref="N68:N101">(+J68+K68)*($J$103/($J$103+$K$103))</f>
        <v>0</v>
      </c>
      <c r="O68" s="11">
        <f t="shared" si="16"/>
        <v>172.08376963350793</v>
      </c>
      <c r="P68" s="5">
        <f aca="true" t="shared" si="22" ref="P68:P101">O68*100/$N$103</f>
        <v>86.91099476439787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B69" s="14">
        <v>1</v>
      </c>
      <c r="C69" s="14">
        <v>1</v>
      </c>
      <c r="D69" s="13"/>
      <c r="E69" s="14">
        <v>1</v>
      </c>
      <c r="F69" s="13"/>
      <c r="G69" s="13"/>
      <c r="H69" s="14">
        <v>1</v>
      </c>
      <c r="I69" s="14">
        <v>1</v>
      </c>
      <c r="J69" s="9">
        <f t="shared" si="19"/>
        <v>-1</v>
      </c>
      <c r="K69" s="9">
        <f t="shared" si="20"/>
        <v>2</v>
      </c>
      <c r="L69" s="9">
        <f t="shared" si="18"/>
        <v>176</v>
      </c>
      <c r="M69" s="9">
        <f t="shared" si="18"/>
        <v>157</v>
      </c>
      <c r="N69" s="5">
        <f t="shared" si="21"/>
        <v>0.518324607329843</v>
      </c>
      <c r="O69" s="11">
        <f aca="true" t="shared" si="25" ref="O69:O101">O68+N69</f>
        <v>172.60209424083777</v>
      </c>
      <c r="P69" s="5">
        <f t="shared" si="22"/>
        <v>87.17277486910992</v>
      </c>
      <c r="Q69" s="9">
        <f t="shared" si="23"/>
        <v>2</v>
      </c>
      <c r="R69" s="9">
        <f t="shared" si="24"/>
        <v>3</v>
      </c>
    </row>
    <row r="70" spans="1:18" ht="12.75">
      <c r="A70" s="27">
        <v>32813</v>
      </c>
      <c r="B70" s="13"/>
      <c r="C70" s="13"/>
      <c r="D70" s="13"/>
      <c r="E70" s="13"/>
      <c r="F70" s="13"/>
      <c r="G70" s="13"/>
      <c r="H70" s="13"/>
      <c r="I70" s="13"/>
      <c r="J70" s="9">
        <f t="shared" si="19"/>
        <v>0</v>
      </c>
      <c r="K70" s="9">
        <f t="shared" si="20"/>
        <v>0</v>
      </c>
      <c r="L70" s="9">
        <f t="shared" si="18"/>
        <v>176</v>
      </c>
      <c r="M70" s="9">
        <f t="shared" si="18"/>
        <v>157</v>
      </c>
      <c r="N70" s="5">
        <f t="shared" si="21"/>
        <v>0</v>
      </c>
      <c r="O70" s="11">
        <f t="shared" si="25"/>
        <v>172.60209424083777</v>
      </c>
      <c r="P70" s="5">
        <f t="shared" si="22"/>
        <v>87.17277486910992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B71" s="13"/>
      <c r="C71" s="14">
        <v>1</v>
      </c>
      <c r="D71" s="14">
        <v>2</v>
      </c>
      <c r="E71" s="14">
        <v>3</v>
      </c>
      <c r="F71" s="13"/>
      <c r="G71" s="14">
        <v>2</v>
      </c>
      <c r="H71" s="14">
        <v>1</v>
      </c>
      <c r="I71" s="14">
        <v>4</v>
      </c>
      <c r="J71" s="9">
        <f t="shared" si="19"/>
        <v>4</v>
      </c>
      <c r="K71" s="9">
        <f t="shared" si="20"/>
        <v>3</v>
      </c>
      <c r="L71" s="9">
        <f t="shared" si="18"/>
        <v>180</v>
      </c>
      <c r="M71" s="9">
        <f t="shared" si="18"/>
        <v>160</v>
      </c>
      <c r="N71" s="5">
        <f t="shared" si="21"/>
        <v>3.6282722513089007</v>
      </c>
      <c r="O71" s="11">
        <f t="shared" si="25"/>
        <v>176.2303664921467</v>
      </c>
      <c r="P71" s="5">
        <f t="shared" si="22"/>
        <v>89.00523560209422</v>
      </c>
      <c r="Q71" s="9">
        <f t="shared" si="23"/>
        <v>3</v>
      </c>
      <c r="R71" s="9">
        <f t="shared" si="24"/>
        <v>10</v>
      </c>
    </row>
    <row r="72" spans="1:18" ht="12.75">
      <c r="A72" s="27">
        <v>32815</v>
      </c>
      <c r="B72" s="14">
        <v>1</v>
      </c>
      <c r="C72" s="13"/>
      <c r="D72" s="13"/>
      <c r="E72" s="13"/>
      <c r="F72" s="13"/>
      <c r="G72" s="14">
        <v>1</v>
      </c>
      <c r="H72" s="13"/>
      <c r="I72" s="14">
        <v>5</v>
      </c>
      <c r="J72" s="9">
        <f t="shared" si="19"/>
        <v>-1</v>
      </c>
      <c r="K72" s="9">
        <f t="shared" si="20"/>
        <v>4</v>
      </c>
      <c r="L72" s="9">
        <f t="shared" si="18"/>
        <v>179</v>
      </c>
      <c r="M72" s="9">
        <f t="shared" si="18"/>
        <v>164</v>
      </c>
      <c r="N72" s="5">
        <f t="shared" si="21"/>
        <v>1.5549738219895288</v>
      </c>
      <c r="O72" s="11">
        <f t="shared" si="25"/>
        <v>177.78534031413622</v>
      </c>
      <c r="P72" s="5">
        <f t="shared" si="22"/>
        <v>89.79057591623035</v>
      </c>
      <c r="Q72" s="9">
        <f t="shared" si="23"/>
        <v>2</v>
      </c>
      <c r="R72" s="9">
        <f t="shared" si="24"/>
        <v>5</v>
      </c>
    </row>
    <row r="73" spans="1:18" ht="12.75">
      <c r="A73" s="27">
        <v>32816</v>
      </c>
      <c r="B73" s="13"/>
      <c r="C73" s="13"/>
      <c r="D73" s="14">
        <v>1</v>
      </c>
      <c r="E73" s="13"/>
      <c r="F73" s="13"/>
      <c r="G73" s="13"/>
      <c r="H73" s="13"/>
      <c r="I73" s="13"/>
      <c r="J73" s="9">
        <f t="shared" si="19"/>
        <v>1</v>
      </c>
      <c r="K73" s="9">
        <f t="shared" si="20"/>
        <v>0</v>
      </c>
      <c r="L73" s="9">
        <f t="shared" si="18"/>
        <v>180</v>
      </c>
      <c r="M73" s="9">
        <f t="shared" si="18"/>
        <v>164</v>
      </c>
      <c r="N73" s="5">
        <f t="shared" si="21"/>
        <v>0.518324607329843</v>
      </c>
      <c r="O73" s="11">
        <f t="shared" si="25"/>
        <v>178.30366492146607</v>
      </c>
      <c r="P73" s="5">
        <f t="shared" si="22"/>
        <v>90.0523560209424</v>
      </c>
      <c r="Q73" s="9">
        <f t="shared" si="23"/>
        <v>0</v>
      </c>
      <c r="R73" s="9">
        <f t="shared" si="24"/>
        <v>1</v>
      </c>
    </row>
    <row r="74" spans="1:18" ht="12.75">
      <c r="A74" s="27">
        <v>32817</v>
      </c>
      <c r="B74" s="14">
        <v>2</v>
      </c>
      <c r="C74" s="13"/>
      <c r="D74" s="14">
        <v>1</v>
      </c>
      <c r="E74" s="13"/>
      <c r="F74" s="13"/>
      <c r="G74" s="14">
        <v>1</v>
      </c>
      <c r="H74" s="14">
        <v>1</v>
      </c>
      <c r="I74" s="14">
        <v>3</v>
      </c>
      <c r="J74" s="9">
        <f t="shared" si="19"/>
        <v>-1</v>
      </c>
      <c r="K74" s="9">
        <f t="shared" si="20"/>
        <v>3</v>
      </c>
      <c r="L74" s="9">
        <f t="shared" si="18"/>
        <v>179</v>
      </c>
      <c r="M74" s="9">
        <f t="shared" si="18"/>
        <v>167</v>
      </c>
      <c r="N74" s="5">
        <f t="shared" si="21"/>
        <v>1.036649214659686</v>
      </c>
      <c r="O74" s="11">
        <f t="shared" si="25"/>
        <v>179.34031413612576</v>
      </c>
      <c r="P74" s="5">
        <f t="shared" si="22"/>
        <v>90.57591623036647</v>
      </c>
      <c r="Q74" s="9">
        <f t="shared" si="23"/>
        <v>3</v>
      </c>
      <c r="R74" s="9">
        <f t="shared" si="24"/>
        <v>5</v>
      </c>
    </row>
    <row r="75" spans="1:18" ht="12.75">
      <c r="A75" s="27">
        <v>32818</v>
      </c>
      <c r="B75" s="13"/>
      <c r="C75" s="14">
        <v>1</v>
      </c>
      <c r="D75" s="14">
        <v>1</v>
      </c>
      <c r="E75" s="14">
        <v>2</v>
      </c>
      <c r="F75" s="13"/>
      <c r="G75" s="14">
        <v>2</v>
      </c>
      <c r="H75" s="13"/>
      <c r="I75" s="14">
        <v>2</v>
      </c>
      <c r="J75" s="9">
        <f t="shared" si="19"/>
        <v>2</v>
      </c>
      <c r="K75" s="9">
        <f t="shared" si="20"/>
        <v>0</v>
      </c>
      <c r="L75" s="9">
        <f t="shared" si="18"/>
        <v>181</v>
      </c>
      <c r="M75" s="9">
        <f t="shared" si="18"/>
        <v>167</v>
      </c>
      <c r="N75" s="5">
        <f t="shared" si="21"/>
        <v>1.036649214659686</v>
      </c>
      <c r="O75" s="11">
        <f t="shared" si="25"/>
        <v>180.37696335078545</v>
      </c>
      <c r="P75" s="5">
        <f t="shared" si="22"/>
        <v>91.09947643979056</v>
      </c>
      <c r="Q75" s="9">
        <f t="shared" si="23"/>
        <v>3</v>
      </c>
      <c r="R75" s="9">
        <f t="shared" si="24"/>
        <v>5</v>
      </c>
    </row>
    <row r="76" spans="1:18" ht="12.75">
      <c r="A76" s="27">
        <v>32819</v>
      </c>
      <c r="B76" s="14">
        <v>1</v>
      </c>
      <c r="C76" s="14">
        <v>2</v>
      </c>
      <c r="D76" s="14">
        <v>3</v>
      </c>
      <c r="E76" s="14">
        <v>2</v>
      </c>
      <c r="F76" s="14">
        <v>1</v>
      </c>
      <c r="G76" s="13"/>
      <c r="H76" s="13"/>
      <c r="I76" s="14">
        <v>5</v>
      </c>
      <c r="J76" s="9">
        <f t="shared" si="19"/>
        <v>2</v>
      </c>
      <c r="K76" s="9">
        <f t="shared" si="20"/>
        <v>4</v>
      </c>
      <c r="L76" s="9">
        <f t="shared" si="18"/>
        <v>183</v>
      </c>
      <c r="M76" s="9">
        <f t="shared" si="18"/>
        <v>171</v>
      </c>
      <c r="N76" s="5">
        <f t="shared" si="21"/>
        <v>3.1099476439790577</v>
      </c>
      <c r="O76" s="11">
        <f t="shared" si="25"/>
        <v>183.48691099476451</v>
      </c>
      <c r="P76" s="5">
        <f t="shared" si="22"/>
        <v>92.67015706806282</v>
      </c>
      <c r="Q76" s="9">
        <f t="shared" si="23"/>
        <v>4</v>
      </c>
      <c r="R76" s="9">
        <f t="shared" si="24"/>
        <v>10</v>
      </c>
    </row>
    <row r="77" spans="1:18" ht="12.75">
      <c r="A77" s="27">
        <v>32820</v>
      </c>
      <c r="B77" s="14">
        <v>1</v>
      </c>
      <c r="C77" s="13"/>
      <c r="D77" s="14">
        <v>1</v>
      </c>
      <c r="E77" s="14">
        <v>3</v>
      </c>
      <c r="F77" s="13"/>
      <c r="G77" s="14">
        <v>2</v>
      </c>
      <c r="H77" s="13"/>
      <c r="I77" s="14">
        <v>3</v>
      </c>
      <c r="J77" s="9">
        <f t="shared" si="19"/>
        <v>3</v>
      </c>
      <c r="K77" s="9">
        <f t="shared" si="20"/>
        <v>1</v>
      </c>
      <c r="L77" s="9">
        <f t="shared" si="18"/>
        <v>186</v>
      </c>
      <c r="M77" s="9">
        <f t="shared" si="18"/>
        <v>172</v>
      </c>
      <c r="N77" s="5">
        <f t="shared" si="21"/>
        <v>2.073298429319372</v>
      </c>
      <c r="O77" s="11">
        <f t="shared" si="25"/>
        <v>185.5602094240839</v>
      </c>
      <c r="P77" s="5">
        <f t="shared" si="22"/>
        <v>93.71727748691099</v>
      </c>
      <c r="Q77" s="9">
        <f t="shared" si="23"/>
        <v>3</v>
      </c>
      <c r="R77" s="9">
        <f t="shared" si="24"/>
        <v>7</v>
      </c>
    </row>
    <row r="78" spans="1:18" ht="12.75">
      <c r="A78" s="27">
        <v>32821</v>
      </c>
      <c r="B78" s="13"/>
      <c r="C78" s="13"/>
      <c r="D78" s="14">
        <v>7</v>
      </c>
      <c r="E78" s="14">
        <v>4</v>
      </c>
      <c r="F78" s="13"/>
      <c r="G78" s="14">
        <v>1</v>
      </c>
      <c r="H78" s="14">
        <v>6</v>
      </c>
      <c r="I78" s="14">
        <v>3</v>
      </c>
      <c r="J78" s="9">
        <f t="shared" si="19"/>
        <v>11</v>
      </c>
      <c r="K78" s="9">
        <f t="shared" si="20"/>
        <v>8</v>
      </c>
      <c r="L78" s="9">
        <f t="shared" si="18"/>
        <v>197</v>
      </c>
      <c r="M78" s="9">
        <f t="shared" si="18"/>
        <v>180</v>
      </c>
      <c r="N78" s="5">
        <f t="shared" si="21"/>
        <v>9.848167539267017</v>
      </c>
      <c r="O78" s="11">
        <f t="shared" si="25"/>
        <v>195.40837696335092</v>
      </c>
      <c r="P78" s="5">
        <f t="shared" si="22"/>
        <v>98.69109947643979</v>
      </c>
      <c r="Q78" s="9">
        <f t="shared" si="23"/>
        <v>1</v>
      </c>
      <c r="R78" s="9">
        <f t="shared" si="24"/>
        <v>20</v>
      </c>
    </row>
    <row r="79" spans="1:18" ht="12.75">
      <c r="A79" s="27">
        <v>32822</v>
      </c>
      <c r="B79" s="14">
        <v>1</v>
      </c>
      <c r="C79" s="14">
        <v>1</v>
      </c>
      <c r="D79" s="14">
        <v>2</v>
      </c>
      <c r="E79" s="14">
        <v>1</v>
      </c>
      <c r="F79" s="13"/>
      <c r="G79" s="14">
        <v>1</v>
      </c>
      <c r="H79" s="13"/>
      <c r="I79" s="14">
        <v>2</v>
      </c>
      <c r="J79" s="9">
        <f t="shared" si="19"/>
        <v>1</v>
      </c>
      <c r="K79" s="9">
        <f t="shared" si="20"/>
        <v>1</v>
      </c>
      <c r="L79" s="9">
        <f t="shared" si="18"/>
        <v>198</v>
      </c>
      <c r="M79" s="9">
        <f t="shared" si="18"/>
        <v>181</v>
      </c>
      <c r="N79" s="5">
        <f t="shared" si="21"/>
        <v>1.036649214659686</v>
      </c>
      <c r="O79" s="11">
        <f t="shared" si="25"/>
        <v>196.4450261780106</v>
      </c>
      <c r="P79" s="5">
        <f t="shared" si="22"/>
        <v>99.21465968586386</v>
      </c>
      <c r="Q79" s="9">
        <f t="shared" si="23"/>
        <v>3</v>
      </c>
      <c r="R79" s="9">
        <f t="shared" si="24"/>
        <v>5</v>
      </c>
    </row>
    <row r="80" spans="1:18" ht="12.75">
      <c r="A80" s="27">
        <v>32823</v>
      </c>
      <c r="B80" s="13"/>
      <c r="C80" s="13"/>
      <c r="D80" s="13"/>
      <c r="E80" s="13"/>
      <c r="F80" s="13"/>
      <c r="G80" s="13"/>
      <c r="H80" s="13"/>
      <c r="I80" s="13"/>
      <c r="J80" s="9">
        <f t="shared" si="19"/>
        <v>0</v>
      </c>
      <c r="K80" s="9">
        <f t="shared" si="20"/>
        <v>0</v>
      </c>
      <c r="L80" s="9">
        <f t="shared" si="18"/>
        <v>198</v>
      </c>
      <c r="M80" s="9">
        <f t="shared" si="18"/>
        <v>181</v>
      </c>
      <c r="N80" s="5">
        <f t="shared" si="21"/>
        <v>0</v>
      </c>
      <c r="O80" s="11">
        <f t="shared" si="25"/>
        <v>196.4450261780106</v>
      </c>
      <c r="P80" s="5">
        <f t="shared" si="22"/>
        <v>99.21465968586386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3"/>
      <c r="C81" s="13"/>
      <c r="D81" s="13"/>
      <c r="E81" s="14">
        <v>1</v>
      </c>
      <c r="F81" s="13"/>
      <c r="G81" s="13"/>
      <c r="H81" s="13"/>
      <c r="I81" s="14">
        <v>1</v>
      </c>
      <c r="J81" s="9">
        <f t="shared" si="19"/>
        <v>1</v>
      </c>
      <c r="K81" s="9">
        <f t="shared" si="20"/>
        <v>1</v>
      </c>
      <c r="L81" s="9">
        <f t="shared" si="18"/>
        <v>199</v>
      </c>
      <c r="M81" s="9">
        <f t="shared" si="18"/>
        <v>182</v>
      </c>
      <c r="N81" s="5">
        <f t="shared" si="21"/>
        <v>1.036649214659686</v>
      </c>
      <c r="O81" s="11">
        <f t="shared" si="25"/>
        <v>197.4816753926703</v>
      </c>
      <c r="P81" s="5">
        <f t="shared" si="22"/>
        <v>99.73821989528795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2.75">
      <c r="A82" s="27">
        <v>32825</v>
      </c>
      <c r="B82" s="14">
        <v>1</v>
      </c>
      <c r="C82" s="13"/>
      <c r="D82" s="13"/>
      <c r="E82" s="14">
        <v>2</v>
      </c>
      <c r="F82" s="13"/>
      <c r="G82" s="13"/>
      <c r="H82" s="13"/>
      <c r="I82" s="14">
        <v>1</v>
      </c>
      <c r="J82" s="9">
        <f t="shared" si="19"/>
        <v>1</v>
      </c>
      <c r="K82" s="9">
        <f t="shared" si="20"/>
        <v>1</v>
      </c>
      <c r="L82" s="9">
        <f t="shared" si="18"/>
        <v>200</v>
      </c>
      <c r="M82" s="9">
        <f t="shared" si="18"/>
        <v>183</v>
      </c>
      <c r="N82" s="5">
        <f t="shared" si="21"/>
        <v>1.036649214659686</v>
      </c>
      <c r="O82" s="11">
        <f t="shared" si="25"/>
        <v>198.51832460733</v>
      </c>
      <c r="P82" s="5">
        <f t="shared" si="22"/>
        <v>100.26178010471205</v>
      </c>
      <c r="Q82" s="9">
        <f t="shared" si="23"/>
        <v>1</v>
      </c>
      <c r="R82" s="9">
        <f t="shared" si="24"/>
        <v>3</v>
      </c>
    </row>
    <row r="83" spans="1:18" ht="12.75">
      <c r="A83" s="27">
        <v>32826</v>
      </c>
      <c r="B83" s="13"/>
      <c r="C83" s="13"/>
      <c r="D83" s="13"/>
      <c r="E83" s="13"/>
      <c r="F83" s="13"/>
      <c r="G83" s="13"/>
      <c r="H83" s="13"/>
      <c r="I83" s="13"/>
      <c r="J83" s="9">
        <f t="shared" si="19"/>
        <v>0</v>
      </c>
      <c r="K83" s="9">
        <f t="shared" si="20"/>
        <v>0</v>
      </c>
      <c r="L83" s="9">
        <f t="shared" si="18"/>
        <v>200</v>
      </c>
      <c r="M83" s="9">
        <f t="shared" si="18"/>
        <v>183</v>
      </c>
      <c r="N83" s="5">
        <f t="shared" si="21"/>
        <v>0</v>
      </c>
      <c r="O83" s="11">
        <f t="shared" si="25"/>
        <v>198.51832460733</v>
      </c>
      <c r="P83" s="5">
        <f t="shared" si="22"/>
        <v>100.26178010471205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14">
        <v>1</v>
      </c>
      <c r="C84" s="14">
        <v>1</v>
      </c>
      <c r="D84" s="13"/>
      <c r="E84" s="14">
        <v>2</v>
      </c>
      <c r="F84" s="13"/>
      <c r="G84" s="13"/>
      <c r="H84" s="13"/>
      <c r="I84" s="14">
        <v>2</v>
      </c>
      <c r="J84" s="9">
        <f t="shared" si="19"/>
        <v>0</v>
      </c>
      <c r="K84" s="9">
        <f t="shared" si="20"/>
        <v>2</v>
      </c>
      <c r="L84" s="9">
        <f t="shared" si="18"/>
        <v>200</v>
      </c>
      <c r="M84" s="9">
        <f t="shared" si="18"/>
        <v>185</v>
      </c>
      <c r="N84" s="5">
        <f t="shared" si="21"/>
        <v>1.036649214659686</v>
      </c>
      <c r="O84" s="11">
        <f t="shared" si="25"/>
        <v>199.55497382198968</v>
      </c>
      <c r="P84" s="5">
        <f t="shared" si="22"/>
        <v>100.78534031413612</v>
      </c>
      <c r="Q84" s="9">
        <f t="shared" si="23"/>
        <v>2</v>
      </c>
      <c r="R84" s="9">
        <f t="shared" si="24"/>
        <v>4</v>
      </c>
    </row>
    <row r="85" spans="1:18" ht="12.75">
      <c r="A85" s="27">
        <v>32828</v>
      </c>
      <c r="B85" s="13"/>
      <c r="C85" s="13"/>
      <c r="D85" s="13"/>
      <c r="E85" s="13"/>
      <c r="F85" s="13"/>
      <c r="G85" s="13"/>
      <c r="H85" s="13"/>
      <c r="I85" s="14">
        <v>2</v>
      </c>
      <c r="J85" s="9">
        <f t="shared" si="19"/>
        <v>0</v>
      </c>
      <c r="K85" s="9">
        <f t="shared" si="20"/>
        <v>2</v>
      </c>
      <c r="L85" s="9">
        <f aca="true" t="shared" si="26" ref="L85:M101">L84+J85</f>
        <v>200</v>
      </c>
      <c r="M85" s="9">
        <f t="shared" si="26"/>
        <v>187</v>
      </c>
      <c r="N85" s="5">
        <f t="shared" si="21"/>
        <v>1.036649214659686</v>
      </c>
      <c r="O85" s="11">
        <f t="shared" si="25"/>
        <v>200.59162303664937</v>
      </c>
      <c r="P85" s="5">
        <f t="shared" si="22"/>
        <v>101.30890052356021</v>
      </c>
      <c r="Q85" s="9">
        <f t="shared" si="23"/>
        <v>0</v>
      </c>
      <c r="R85" s="9">
        <f t="shared" si="24"/>
        <v>2</v>
      </c>
    </row>
    <row r="86" spans="1:18" ht="12.75">
      <c r="A86" s="27">
        <v>32829</v>
      </c>
      <c r="B86" s="13"/>
      <c r="C86" s="14">
        <v>1</v>
      </c>
      <c r="D86" s="13"/>
      <c r="E86" s="13"/>
      <c r="F86" s="13"/>
      <c r="G86" s="13"/>
      <c r="H86" s="13"/>
      <c r="I86" s="13"/>
      <c r="J86" s="9">
        <f t="shared" si="19"/>
        <v>-1</v>
      </c>
      <c r="K86" s="9">
        <f t="shared" si="20"/>
        <v>0</v>
      </c>
      <c r="L86" s="9">
        <f t="shared" si="26"/>
        <v>199</v>
      </c>
      <c r="M86" s="9">
        <f t="shared" si="26"/>
        <v>187</v>
      </c>
      <c r="N86" s="5">
        <f t="shared" si="21"/>
        <v>-0.518324607329843</v>
      </c>
      <c r="O86" s="11">
        <f t="shared" si="25"/>
        <v>200.07329842931952</v>
      </c>
      <c r="P86" s="5">
        <f t="shared" si="22"/>
        <v>101.04712041884817</v>
      </c>
      <c r="Q86" s="9">
        <f t="shared" si="23"/>
        <v>1</v>
      </c>
      <c r="R86" s="9">
        <f t="shared" si="24"/>
        <v>0</v>
      </c>
    </row>
    <row r="87" spans="1:18" ht="12.75">
      <c r="A87" s="27">
        <v>32830</v>
      </c>
      <c r="B87" s="13"/>
      <c r="C87" s="13"/>
      <c r="D87" s="13"/>
      <c r="E87" s="13"/>
      <c r="F87" s="13"/>
      <c r="G87" s="13"/>
      <c r="H87" s="13"/>
      <c r="I87" s="13"/>
      <c r="J87" s="9">
        <f t="shared" si="19"/>
        <v>0</v>
      </c>
      <c r="K87" s="9">
        <f t="shared" si="20"/>
        <v>0</v>
      </c>
      <c r="L87" s="9">
        <f t="shared" si="26"/>
        <v>199</v>
      </c>
      <c r="M87" s="9">
        <f t="shared" si="26"/>
        <v>187</v>
      </c>
      <c r="N87" s="5">
        <f t="shared" si="21"/>
        <v>0</v>
      </c>
      <c r="O87" s="11">
        <f t="shared" si="25"/>
        <v>200.07329842931952</v>
      </c>
      <c r="P87" s="5">
        <f t="shared" si="22"/>
        <v>101.04712041884817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3"/>
      <c r="C88" s="13"/>
      <c r="D88" s="13"/>
      <c r="E88" s="13"/>
      <c r="F88" s="14">
        <v>1</v>
      </c>
      <c r="G88" s="13"/>
      <c r="H88" s="13"/>
      <c r="I88" s="13"/>
      <c r="J88" s="9">
        <f t="shared" si="19"/>
        <v>0</v>
      </c>
      <c r="K88" s="9">
        <f t="shared" si="20"/>
        <v>-1</v>
      </c>
      <c r="L88" s="9">
        <f t="shared" si="26"/>
        <v>199</v>
      </c>
      <c r="M88" s="9">
        <f t="shared" si="26"/>
        <v>186</v>
      </c>
      <c r="N88" s="5">
        <f t="shared" si="21"/>
        <v>-0.518324607329843</v>
      </c>
      <c r="O88" s="11">
        <f t="shared" si="25"/>
        <v>199.55497382198968</v>
      </c>
      <c r="P88" s="5">
        <f t="shared" si="22"/>
        <v>100.78534031413612</v>
      </c>
      <c r="Q88" s="9">
        <f t="shared" si="23"/>
        <v>1</v>
      </c>
      <c r="R88" s="9">
        <f t="shared" si="24"/>
        <v>0</v>
      </c>
    </row>
    <row r="89" spans="1:18" ht="12.75">
      <c r="A89" s="27">
        <v>32832</v>
      </c>
      <c r="B89" s="13"/>
      <c r="C89" s="13"/>
      <c r="D89" s="13"/>
      <c r="E89" s="13"/>
      <c r="F89" s="14">
        <v>1</v>
      </c>
      <c r="G89" s="13"/>
      <c r="H89" s="13"/>
      <c r="I89" s="13"/>
      <c r="J89" s="9">
        <f t="shared" si="19"/>
        <v>0</v>
      </c>
      <c r="K89" s="9">
        <f t="shared" si="20"/>
        <v>-1</v>
      </c>
      <c r="L89" s="9">
        <f t="shared" si="26"/>
        <v>199</v>
      </c>
      <c r="M89" s="9">
        <f t="shared" si="26"/>
        <v>185</v>
      </c>
      <c r="N89" s="5">
        <f t="shared" si="21"/>
        <v>-0.518324607329843</v>
      </c>
      <c r="O89" s="11">
        <f t="shared" si="25"/>
        <v>199.03664921465983</v>
      </c>
      <c r="P89" s="5">
        <f t="shared" si="22"/>
        <v>100.52356020942409</v>
      </c>
      <c r="Q89" s="9">
        <f t="shared" si="23"/>
        <v>1</v>
      </c>
      <c r="R89" s="9">
        <f t="shared" si="24"/>
        <v>0</v>
      </c>
    </row>
    <row r="90" spans="1:18" ht="12.75">
      <c r="A90" s="27">
        <v>32833</v>
      </c>
      <c r="B90" s="13"/>
      <c r="C90" s="13"/>
      <c r="D90" s="13"/>
      <c r="E90" s="13"/>
      <c r="F90" s="13"/>
      <c r="G90" s="13"/>
      <c r="H90" s="13"/>
      <c r="I90" s="13"/>
      <c r="J90" s="9">
        <f t="shared" si="19"/>
        <v>0</v>
      </c>
      <c r="K90" s="9">
        <f t="shared" si="20"/>
        <v>0</v>
      </c>
      <c r="L90" s="9">
        <f t="shared" si="26"/>
        <v>199</v>
      </c>
      <c r="M90" s="9">
        <f t="shared" si="26"/>
        <v>185</v>
      </c>
      <c r="N90" s="5">
        <f t="shared" si="21"/>
        <v>0</v>
      </c>
      <c r="O90" s="11">
        <f t="shared" si="25"/>
        <v>199.03664921465983</v>
      </c>
      <c r="P90" s="5">
        <f t="shared" si="22"/>
        <v>100.52356020942409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3"/>
      <c r="C91" s="13"/>
      <c r="D91" s="13"/>
      <c r="E91" s="13"/>
      <c r="F91" s="13"/>
      <c r="G91" s="13"/>
      <c r="H91" s="13"/>
      <c r="I91" s="13"/>
      <c r="J91" s="9">
        <f t="shared" si="19"/>
        <v>0</v>
      </c>
      <c r="K91" s="9">
        <f t="shared" si="20"/>
        <v>0</v>
      </c>
      <c r="L91" s="9">
        <f t="shared" si="26"/>
        <v>199</v>
      </c>
      <c r="M91" s="9">
        <f t="shared" si="26"/>
        <v>185</v>
      </c>
      <c r="N91" s="5">
        <f t="shared" si="21"/>
        <v>0</v>
      </c>
      <c r="O91" s="11">
        <f t="shared" si="25"/>
        <v>199.03664921465983</v>
      </c>
      <c r="P91" s="5">
        <f t="shared" si="22"/>
        <v>100.52356020942409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3"/>
      <c r="C92" s="13"/>
      <c r="D92" s="13"/>
      <c r="E92" s="13"/>
      <c r="F92" s="13"/>
      <c r="G92" s="13"/>
      <c r="H92" s="13"/>
      <c r="I92" s="13"/>
      <c r="J92" s="9">
        <f t="shared" si="19"/>
        <v>0</v>
      </c>
      <c r="K92" s="9">
        <f t="shared" si="20"/>
        <v>0</v>
      </c>
      <c r="L92" s="9">
        <f t="shared" si="26"/>
        <v>199</v>
      </c>
      <c r="M92" s="9">
        <f t="shared" si="26"/>
        <v>185</v>
      </c>
      <c r="N92" s="5">
        <f t="shared" si="21"/>
        <v>0</v>
      </c>
      <c r="O92" s="11">
        <f t="shared" si="25"/>
        <v>199.03664921465983</v>
      </c>
      <c r="P92" s="5">
        <f t="shared" si="22"/>
        <v>100.52356020942409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3"/>
      <c r="C93" s="14">
        <v>1</v>
      </c>
      <c r="D93" s="13"/>
      <c r="E93" s="13"/>
      <c r="F93" s="13"/>
      <c r="G93" s="13"/>
      <c r="H93" s="13"/>
      <c r="I93" s="13"/>
      <c r="J93" s="9">
        <f t="shared" si="19"/>
        <v>-1</v>
      </c>
      <c r="K93" s="9">
        <f t="shared" si="20"/>
        <v>0</v>
      </c>
      <c r="L93" s="9">
        <f t="shared" si="26"/>
        <v>198</v>
      </c>
      <c r="M93" s="9">
        <f t="shared" si="26"/>
        <v>185</v>
      </c>
      <c r="N93" s="5">
        <f t="shared" si="21"/>
        <v>-0.518324607329843</v>
      </c>
      <c r="O93" s="11">
        <f t="shared" si="25"/>
        <v>198.51832460733</v>
      </c>
      <c r="P93" s="5">
        <f t="shared" si="22"/>
        <v>100.26178010471205</v>
      </c>
      <c r="Q93" s="9">
        <f t="shared" si="23"/>
        <v>1</v>
      </c>
      <c r="R93" s="9">
        <f t="shared" si="24"/>
        <v>0</v>
      </c>
    </row>
    <row r="94" spans="1:18" ht="12.75">
      <c r="A94" s="27">
        <v>32837</v>
      </c>
      <c r="B94" s="13"/>
      <c r="C94" s="13"/>
      <c r="D94" s="13"/>
      <c r="E94" s="14">
        <v>1</v>
      </c>
      <c r="F94" s="14">
        <v>1</v>
      </c>
      <c r="G94" s="14">
        <v>1</v>
      </c>
      <c r="H94" s="13"/>
      <c r="I94" s="13"/>
      <c r="J94" s="9">
        <f t="shared" si="19"/>
        <v>1</v>
      </c>
      <c r="K94" s="9">
        <f t="shared" si="20"/>
        <v>-2</v>
      </c>
      <c r="L94" s="9">
        <f t="shared" si="26"/>
        <v>199</v>
      </c>
      <c r="M94" s="9">
        <f t="shared" si="26"/>
        <v>183</v>
      </c>
      <c r="N94" s="5">
        <f t="shared" si="21"/>
        <v>-0.518324607329843</v>
      </c>
      <c r="O94" s="11">
        <f t="shared" si="25"/>
        <v>198.00000000000014</v>
      </c>
      <c r="P94" s="5">
        <f t="shared" si="22"/>
        <v>100</v>
      </c>
      <c r="Q94" s="9">
        <f t="shared" si="23"/>
        <v>2</v>
      </c>
      <c r="R94" s="9">
        <f t="shared" si="24"/>
        <v>1</v>
      </c>
    </row>
    <row r="95" spans="1:19" ht="12.75">
      <c r="A95" s="27">
        <v>32838</v>
      </c>
      <c r="B95" s="13"/>
      <c r="C95" s="14">
        <v>1</v>
      </c>
      <c r="D95" s="13"/>
      <c r="E95" s="13"/>
      <c r="F95" s="13"/>
      <c r="G95" s="13"/>
      <c r="H95" s="13"/>
      <c r="I95" s="14">
        <v>1</v>
      </c>
      <c r="J95" s="9">
        <f t="shared" si="19"/>
        <v>-1</v>
      </c>
      <c r="K95" s="9">
        <f t="shared" si="20"/>
        <v>1</v>
      </c>
      <c r="L95" s="9">
        <f t="shared" si="26"/>
        <v>198</v>
      </c>
      <c r="M95" s="9">
        <f t="shared" si="26"/>
        <v>184</v>
      </c>
      <c r="N95" s="5">
        <f t="shared" si="21"/>
        <v>0</v>
      </c>
      <c r="O95" s="11">
        <f t="shared" si="25"/>
        <v>198.00000000000014</v>
      </c>
      <c r="P95" s="5">
        <f t="shared" si="22"/>
        <v>100</v>
      </c>
      <c r="Q95" s="9">
        <f t="shared" si="23"/>
        <v>1</v>
      </c>
      <c r="R95" s="9">
        <f t="shared" si="24"/>
        <v>1</v>
      </c>
      <c r="S95" s="8" t="s">
        <v>68</v>
      </c>
    </row>
    <row r="96" spans="1:18" ht="12.75">
      <c r="A96" s="27">
        <v>32839</v>
      </c>
      <c r="B96" s="13"/>
      <c r="C96" s="13"/>
      <c r="D96" s="13"/>
      <c r="E96" s="13"/>
      <c r="F96" s="13"/>
      <c r="G96" s="13"/>
      <c r="H96" s="13"/>
      <c r="I96" s="13"/>
      <c r="J96" s="9">
        <f t="shared" si="19"/>
        <v>0</v>
      </c>
      <c r="K96" s="9">
        <f t="shared" si="20"/>
        <v>0</v>
      </c>
      <c r="L96" s="9">
        <f t="shared" si="26"/>
        <v>198</v>
      </c>
      <c r="M96" s="9">
        <f t="shared" si="26"/>
        <v>184</v>
      </c>
      <c r="N96" s="5">
        <f t="shared" si="21"/>
        <v>0</v>
      </c>
      <c r="O96" s="11">
        <f t="shared" si="25"/>
        <v>198.00000000000014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3"/>
      <c r="C97" s="13"/>
      <c r="D97" s="13"/>
      <c r="E97" s="13"/>
      <c r="F97" s="13"/>
      <c r="G97" s="13"/>
      <c r="H97" s="13"/>
      <c r="I97" s="13"/>
      <c r="J97" s="9">
        <f t="shared" si="19"/>
        <v>0</v>
      </c>
      <c r="K97" s="9">
        <f t="shared" si="20"/>
        <v>0</v>
      </c>
      <c r="L97" s="9">
        <f t="shared" si="26"/>
        <v>198</v>
      </c>
      <c r="M97" s="9">
        <f t="shared" si="26"/>
        <v>184</v>
      </c>
      <c r="N97" s="5">
        <f t="shared" si="21"/>
        <v>0</v>
      </c>
      <c r="O97" s="11">
        <f t="shared" si="25"/>
        <v>198.00000000000014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3"/>
      <c r="C98" s="13"/>
      <c r="D98" s="13"/>
      <c r="E98" s="13"/>
      <c r="F98" s="13"/>
      <c r="G98" s="13"/>
      <c r="H98" s="13"/>
      <c r="I98" s="13"/>
      <c r="J98" s="9">
        <f t="shared" si="19"/>
        <v>0</v>
      </c>
      <c r="K98" s="9">
        <f t="shared" si="20"/>
        <v>0</v>
      </c>
      <c r="L98" s="9">
        <f t="shared" si="26"/>
        <v>198</v>
      </c>
      <c r="M98" s="9">
        <f t="shared" si="26"/>
        <v>184</v>
      </c>
      <c r="N98" s="5">
        <f t="shared" si="21"/>
        <v>0</v>
      </c>
      <c r="O98" s="11">
        <f t="shared" si="25"/>
        <v>198.00000000000014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3"/>
      <c r="C99" s="13"/>
      <c r="D99" s="13"/>
      <c r="E99" s="13"/>
      <c r="F99" s="13"/>
      <c r="G99" s="13"/>
      <c r="H99" s="13"/>
      <c r="I99" s="13"/>
      <c r="J99" s="9">
        <f t="shared" si="19"/>
        <v>0</v>
      </c>
      <c r="K99" s="9">
        <f t="shared" si="20"/>
        <v>0</v>
      </c>
      <c r="L99" s="9">
        <f t="shared" si="26"/>
        <v>198</v>
      </c>
      <c r="M99" s="9">
        <f t="shared" si="26"/>
        <v>184</v>
      </c>
      <c r="N99" s="5">
        <f t="shared" si="21"/>
        <v>0</v>
      </c>
      <c r="O99" s="11">
        <f t="shared" si="25"/>
        <v>198.00000000000014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3"/>
      <c r="C100" s="13"/>
      <c r="D100" s="13"/>
      <c r="E100" s="13"/>
      <c r="F100" s="13"/>
      <c r="G100" s="13"/>
      <c r="H100" s="13"/>
      <c r="I100" s="13"/>
      <c r="J100" s="9">
        <f t="shared" si="19"/>
        <v>0</v>
      </c>
      <c r="K100" s="9">
        <f t="shared" si="20"/>
        <v>0</v>
      </c>
      <c r="L100" s="9">
        <f t="shared" si="26"/>
        <v>198</v>
      </c>
      <c r="M100" s="9">
        <f t="shared" si="26"/>
        <v>184</v>
      </c>
      <c r="N100" s="5">
        <f t="shared" si="21"/>
        <v>0</v>
      </c>
      <c r="O100" s="11">
        <f t="shared" si="25"/>
        <v>198.00000000000014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3"/>
      <c r="C101" s="13"/>
      <c r="D101" s="13"/>
      <c r="E101" s="13"/>
      <c r="F101" s="13"/>
      <c r="G101" s="13"/>
      <c r="H101" s="13"/>
      <c r="I101" s="13"/>
      <c r="J101" s="9">
        <f t="shared" si="19"/>
        <v>0</v>
      </c>
      <c r="K101" s="9">
        <f t="shared" si="20"/>
        <v>0</v>
      </c>
      <c r="L101" s="9">
        <f t="shared" si="26"/>
        <v>198</v>
      </c>
      <c r="M101" s="9">
        <f t="shared" si="26"/>
        <v>184</v>
      </c>
      <c r="N101" s="5">
        <f t="shared" si="21"/>
        <v>0</v>
      </c>
      <c r="O101" s="11">
        <f t="shared" si="25"/>
        <v>198.00000000000014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17</v>
      </c>
      <c r="C103" s="9">
        <f t="shared" si="27"/>
        <v>30</v>
      </c>
      <c r="D103" s="9">
        <f t="shared" si="27"/>
        <v>102</v>
      </c>
      <c r="E103" s="9">
        <f t="shared" si="27"/>
        <v>143</v>
      </c>
      <c r="F103" s="9">
        <f t="shared" si="27"/>
        <v>7</v>
      </c>
      <c r="G103" s="9">
        <f t="shared" si="27"/>
        <v>34</v>
      </c>
      <c r="H103" s="9">
        <f t="shared" si="27"/>
        <v>65</v>
      </c>
      <c r="I103" s="9">
        <f t="shared" si="27"/>
        <v>160</v>
      </c>
      <c r="J103" s="9">
        <f t="shared" si="27"/>
        <v>198</v>
      </c>
      <c r="K103" s="9">
        <f t="shared" si="27"/>
        <v>184</v>
      </c>
      <c r="N103" s="5">
        <f>SUM(N4:N101)</f>
        <v>198.00000000000014</v>
      </c>
      <c r="Q103" s="11">
        <f>SUM(Q4:Q101)</f>
        <v>88</v>
      </c>
      <c r="R103" s="11">
        <f>SUM(R4:R101)</f>
        <v>470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100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5"/>
      <c r="C4" s="15"/>
      <c r="D4" s="15"/>
      <c r="E4" s="15"/>
      <c r="F4" s="15"/>
      <c r="G4" s="15"/>
      <c r="H4" s="15"/>
      <c r="I4" s="1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2</v>
      </c>
      <c r="AC4" s="11">
        <f>100*SUM(R4:R10)/AB4</f>
        <v>50</v>
      </c>
    </row>
    <row r="5" spans="1:29" ht="15">
      <c r="A5" s="27">
        <v>32748</v>
      </c>
      <c r="B5" s="15"/>
      <c r="C5" s="15"/>
      <c r="D5" s="15"/>
      <c r="E5" s="15"/>
      <c r="F5" s="15"/>
      <c r="G5" s="15"/>
      <c r="H5" s="16">
        <v>1</v>
      </c>
      <c r="I5" s="15"/>
      <c r="J5" s="9">
        <f t="shared" si="0"/>
        <v>0</v>
      </c>
      <c r="K5" s="9">
        <f t="shared" si="1"/>
        <v>1</v>
      </c>
      <c r="L5" s="9">
        <f aca="true" t="shared" si="7" ref="L5:M24">L4+J5</f>
        <v>0</v>
      </c>
      <c r="M5" s="9">
        <f t="shared" si="7"/>
        <v>1</v>
      </c>
      <c r="N5" s="5">
        <f t="shared" si="2"/>
        <v>0.63</v>
      </c>
      <c r="O5" s="11">
        <f aca="true" t="shared" si="8" ref="O5:O36">O4+N5</f>
        <v>0.63</v>
      </c>
      <c r="P5" s="5">
        <f t="shared" si="3"/>
        <v>0.9999999999999997</v>
      </c>
      <c r="Q5" s="9">
        <f t="shared" si="4"/>
        <v>0</v>
      </c>
      <c r="R5" s="9">
        <f t="shared" si="5"/>
        <v>1</v>
      </c>
      <c r="T5" s="8" t="s">
        <v>41</v>
      </c>
      <c r="V5" s="9">
        <f>R103</f>
        <v>117</v>
      </c>
      <c r="W5"/>
      <c r="X5"/>
      <c r="Y5" s="1" t="s">
        <v>42</v>
      </c>
      <c r="Z5" s="11">
        <f>SUM(N11:N17)</f>
        <v>-1.26</v>
      </c>
      <c r="AA5" s="5">
        <f t="shared" si="6"/>
        <v>-1.9999999999999998</v>
      </c>
      <c r="AB5" s="11">
        <f>SUM(Q11:Q17)+SUM(R11:R17)</f>
        <v>6</v>
      </c>
      <c r="AC5" s="11">
        <f>100*SUM(R11:R17)/AB5</f>
        <v>33.333333333333336</v>
      </c>
    </row>
    <row r="6" spans="1:29" ht="15">
      <c r="A6" s="27">
        <v>32749</v>
      </c>
      <c r="B6" s="15"/>
      <c r="C6" s="15"/>
      <c r="D6" s="15"/>
      <c r="E6" s="15"/>
      <c r="F6" s="15"/>
      <c r="G6" s="15"/>
      <c r="H6" s="15"/>
      <c r="I6" s="1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1</v>
      </c>
      <c r="N6" s="5">
        <f t="shared" si="2"/>
        <v>0</v>
      </c>
      <c r="O6" s="11">
        <f t="shared" si="8"/>
        <v>0.63</v>
      </c>
      <c r="P6" s="5">
        <f t="shared" si="3"/>
        <v>0.9999999999999997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17</v>
      </c>
      <c r="W6"/>
      <c r="X6" s="1" t="s">
        <v>44</v>
      </c>
      <c r="Z6" s="11">
        <f>SUM(N18:N24)</f>
        <v>4.41</v>
      </c>
      <c r="AA6" s="5">
        <f t="shared" si="6"/>
        <v>6.999999999999999</v>
      </c>
      <c r="AB6" s="11">
        <f>SUM(Q18:Q24)+SUM(R18:R24)</f>
        <v>9</v>
      </c>
      <c r="AC6" s="11">
        <f>100*SUM(R18:R24)/AB6</f>
        <v>88.88888888888889</v>
      </c>
    </row>
    <row r="7" spans="1:29" ht="15">
      <c r="A7" s="27">
        <v>32750</v>
      </c>
      <c r="B7" s="15"/>
      <c r="C7" s="15"/>
      <c r="D7" s="15"/>
      <c r="E7" s="15"/>
      <c r="F7" s="15"/>
      <c r="G7" s="15"/>
      <c r="H7" s="15"/>
      <c r="I7" s="15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0.63</v>
      </c>
      <c r="P7" s="5">
        <f t="shared" si="3"/>
        <v>0.9999999999999997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87.31343283582089</v>
      </c>
      <c r="W7"/>
      <c r="Y7" s="1" t="s">
        <v>46</v>
      </c>
      <c r="Z7" s="11">
        <f>SUM(N25:N31)</f>
        <v>15.750000000000002</v>
      </c>
      <c r="AA7" s="5">
        <f t="shared" si="6"/>
        <v>25</v>
      </c>
      <c r="AB7" s="11">
        <f>SUM(Q25:Q31)+SUM(R25:R31)</f>
        <v>25</v>
      </c>
      <c r="AC7" s="11">
        <f>100*SUM(R25:R31)/AB7</f>
        <v>100</v>
      </c>
    </row>
    <row r="8" spans="1:29" ht="15">
      <c r="A8" s="27">
        <v>32751</v>
      </c>
      <c r="B8" s="15"/>
      <c r="C8" s="15"/>
      <c r="D8" s="15"/>
      <c r="E8" s="15"/>
      <c r="F8" s="15"/>
      <c r="G8" s="15"/>
      <c r="H8" s="15"/>
      <c r="I8" s="1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1</v>
      </c>
      <c r="N8" s="5">
        <f t="shared" si="2"/>
        <v>0</v>
      </c>
      <c r="O8" s="11">
        <f t="shared" si="8"/>
        <v>0.63</v>
      </c>
      <c r="P8" s="5">
        <f t="shared" si="3"/>
        <v>0.9999999999999997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28.35</v>
      </c>
      <c r="AA8" s="5">
        <f t="shared" si="6"/>
        <v>44.99999999999999</v>
      </c>
      <c r="AB8" s="11">
        <f>SUM(Q32:Q38)+SUM(R32:R38)</f>
        <v>49</v>
      </c>
      <c r="AC8" s="11">
        <f>100*SUM(R32:R38)/AB8</f>
        <v>95.91836734693878</v>
      </c>
    </row>
    <row r="9" spans="1:29" ht="15">
      <c r="A9" s="27">
        <v>32752</v>
      </c>
      <c r="B9" s="15"/>
      <c r="C9" s="16">
        <v>1</v>
      </c>
      <c r="D9" s="15"/>
      <c r="E9" s="15"/>
      <c r="F9" s="15"/>
      <c r="G9" s="15"/>
      <c r="H9" s="15"/>
      <c r="I9" s="15"/>
      <c r="J9" s="9">
        <f t="shared" si="0"/>
        <v>-1</v>
      </c>
      <c r="K9" s="9">
        <f t="shared" si="1"/>
        <v>0</v>
      </c>
      <c r="L9" s="9">
        <f t="shared" si="7"/>
        <v>-1</v>
      </c>
      <c r="M9" s="9">
        <f t="shared" si="7"/>
        <v>1</v>
      </c>
      <c r="N9" s="5">
        <f t="shared" si="2"/>
        <v>-0.63</v>
      </c>
      <c r="O9" s="11">
        <f t="shared" si="8"/>
        <v>0</v>
      </c>
      <c r="P9" s="5">
        <f t="shared" si="3"/>
        <v>0</v>
      </c>
      <c r="Q9" s="9">
        <f t="shared" si="4"/>
        <v>1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13.23</v>
      </c>
      <c r="AA9" s="5">
        <f t="shared" si="6"/>
        <v>20.999999999999996</v>
      </c>
      <c r="AB9" s="11">
        <f>SUM(Q39:Q45)+SUM(R39:R45)</f>
        <v>25</v>
      </c>
      <c r="AC9" s="11">
        <f>100*SUM(R39:R45)/AB9</f>
        <v>92</v>
      </c>
    </row>
    <row r="10" spans="1:29" ht="15">
      <c r="A10" s="27">
        <v>32753</v>
      </c>
      <c r="B10" s="15"/>
      <c r="C10" s="15"/>
      <c r="D10" s="15"/>
      <c r="E10" s="15"/>
      <c r="F10" s="15"/>
      <c r="G10" s="15"/>
      <c r="H10" s="15"/>
      <c r="I10" s="15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7"/>
        <v>1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68.11594202898551</v>
      </c>
      <c r="W10"/>
      <c r="X10" s="8" t="s">
        <v>50</v>
      </c>
      <c r="Z10" s="11">
        <f>SUM(N46:N52)</f>
        <v>1.8900000000000001</v>
      </c>
      <c r="AA10" s="5">
        <f t="shared" si="6"/>
        <v>2.9999999999999996</v>
      </c>
      <c r="AB10" s="11">
        <f>SUM(Q46:Q52)+SUM(R46:R52)</f>
        <v>3</v>
      </c>
      <c r="AC10" s="11">
        <f>100*SUM(R46:R52)/AB10</f>
        <v>100</v>
      </c>
    </row>
    <row r="11" spans="1:29" ht="15">
      <c r="A11" s="27">
        <v>32754</v>
      </c>
      <c r="B11" s="15"/>
      <c r="C11" s="16">
        <v>1</v>
      </c>
      <c r="D11" s="15"/>
      <c r="E11" s="15"/>
      <c r="F11" s="15"/>
      <c r="G11" s="15"/>
      <c r="H11" s="15"/>
      <c r="I11" s="15"/>
      <c r="J11" s="9">
        <f t="shared" si="0"/>
        <v>-1</v>
      </c>
      <c r="K11" s="9">
        <f t="shared" si="1"/>
        <v>0</v>
      </c>
      <c r="L11" s="9">
        <f t="shared" si="7"/>
        <v>-2</v>
      </c>
      <c r="M11" s="9">
        <f t="shared" si="7"/>
        <v>1</v>
      </c>
      <c r="N11" s="5">
        <f t="shared" si="2"/>
        <v>-0.63</v>
      </c>
      <c r="O11" s="11">
        <f t="shared" si="8"/>
        <v>-0.63</v>
      </c>
      <c r="P11" s="5">
        <f t="shared" si="3"/>
        <v>-0.9999999999999997</v>
      </c>
      <c r="Q11" s="9">
        <f t="shared" si="4"/>
        <v>1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64.58333333333334</v>
      </c>
      <c r="W11"/>
      <c r="Y11" s="8" t="s">
        <v>52</v>
      </c>
      <c r="Z11" s="11">
        <f>SUM(N53:N59)</f>
        <v>0</v>
      </c>
      <c r="AA11" s="5">
        <f t="shared" si="6"/>
        <v>0</v>
      </c>
      <c r="AB11" s="11">
        <f>SUM(Q53:Q59)+SUM(R53:R59)</f>
        <v>4</v>
      </c>
      <c r="AC11" s="11">
        <f>100*SUM(R53:R59)/AB11</f>
        <v>50</v>
      </c>
    </row>
    <row r="12" spans="1:29" ht="15">
      <c r="A12" s="27">
        <v>32755</v>
      </c>
      <c r="B12" s="15"/>
      <c r="C12" s="15"/>
      <c r="D12" s="15"/>
      <c r="E12" s="15"/>
      <c r="F12" s="15"/>
      <c r="G12" s="15"/>
      <c r="H12" s="15"/>
      <c r="I12" s="15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7"/>
        <v>1</v>
      </c>
      <c r="N12" s="5">
        <f t="shared" si="2"/>
        <v>0</v>
      </c>
      <c r="O12" s="11">
        <f t="shared" si="8"/>
        <v>-0.63</v>
      </c>
      <c r="P12" s="5">
        <f t="shared" si="3"/>
        <v>-0.9999999999999997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66.66666666666666</v>
      </c>
      <c r="W12"/>
      <c r="X12" s="8" t="s">
        <v>54</v>
      </c>
      <c r="Z12" s="11">
        <f>SUM(N60:N66)</f>
        <v>0.63</v>
      </c>
      <c r="AA12" s="5">
        <f t="shared" si="6"/>
        <v>0.9999999999999999</v>
      </c>
      <c r="AB12" s="11">
        <f>SUM(Q60:Q66)+SUM(R60:R66)</f>
        <v>3</v>
      </c>
      <c r="AC12" s="11">
        <f>100*SUM(R60:R66)/AB12</f>
        <v>66.66666666666667</v>
      </c>
    </row>
    <row r="13" spans="1:29" ht="15">
      <c r="A13" s="27">
        <v>32756</v>
      </c>
      <c r="B13" s="15"/>
      <c r="C13" s="15"/>
      <c r="D13" s="16">
        <v>1</v>
      </c>
      <c r="E13" s="15"/>
      <c r="F13" s="15"/>
      <c r="G13" s="16">
        <v>1</v>
      </c>
      <c r="H13" s="15"/>
      <c r="I13" s="15"/>
      <c r="J13" s="9">
        <f t="shared" si="0"/>
        <v>1</v>
      </c>
      <c r="K13" s="9">
        <f t="shared" si="1"/>
        <v>-1</v>
      </c>
      <c r="L13" s="9">
        <f t="shared" si="7"/>
        <v>-1</v>
      </c>
      <c r="M13" s="9">
        <f t="shared" si="7"/>
        <v>0</v>
      </c>
      <c r="N13" s="5">
        <f t="shared" si="2"/>
        <v>0</v>
      </c>
      <c r="O13" s="11">
        <f t="shared" si="8"/>
        <v>-0.63</v>
      </c>
      <c r="P13" s="5">
        <f t="shared" si="3"/>
        <v>-0.9999999999999997</v>
      </c>
      <c r="Q13" s="9">
        <f t="shared" si="4"/>
        <v>1</v>
      </c>
      <c r="R13" s="9">
        <f t="shared" si="5"/>
        <v>1</v>
      </c>
      <c r="W13"/>
      <c r="Y13" s="8" t="s">
        <v>55</v>
      </c>
      <c r="Z13" s="11">
        <f>SUM(N67:N73)</f>
        <v>0</v>
      </c>
      <c r="AA13" s="5">
        <f t="shared" si="6"/>
        <v>0</v>
      </c>
      <c r="AB13" s="11">
        <f>SUM(Q67:Q73)+SUM(R67:R73)</f>
        <v>2</v>
      </c>
      <c r="AC13" s="11">
        <f>100*SUM(R67:R73)/AB13</f>
        <v>50</v>
      </c>
    </row>
    <row r="14" spans="1:29" ht="15">
      <c r="A14" s="27">
        <v>32757</v>
      </c>
      <c r="B14" s="15"/>
      <c r="C14" s="15"/>
      <c r="D14" s="15"/>
      <c r="E14" s="15"/>
      <c r="F14" s="15"/>
      <c r="G14" s="15"/>
      <c r="H14" s="15"/>
      <c r="I14" s="15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7"/>
        <v>0</v>
      </c>
      <c r="N14" s="5">
        <f t="shared" si="2"/>
        <v>0</v>
      </c>
      <c r="O14" s="11">
        <f t="shared" si="8"/>
        <v>-0.63</v>
      </c>
      <c r="P14" s="5">
        <f t="shared" si="3"/>
        <v>-0.9999999999999997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0.63</v>
      </c>
      <c r="AA14" s="5">
        <f t="shared" si="6"/>
        <v>0.9999999999999999</v>
      </c>
      <c r="AB14" s="11">
        <f>SUM(Q74:Q80)+SUM(R74:R80)</f>
        <v>3</v>
      </c>
      <c r="AC14" s="11">
        <f>100*SUM(R74:R80)/AB14</f>
        <v>66.66666666666667</v>
      </c>
    </row>
    <row r="15" spans="1:29" ht="15">
      <c r="A15" s="27">
        <v>32758</v>
      </c>
      <c r="B15" s="15"/>
      <c r="C15" s="15"/>
      <c r="D15" s="15"/>
      <c r="E15" s="15"/>
      <c r="F15" s="15"/>
      <c r="G15" s="15"/>
      <c r="H15" s="15"/>
      <c r="I15" s="15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7"/>
        <v>0</v>
      </c>
      <c r="N15" s="5">
        <f t="shared" si="2"/>
        <v>0</v>
      </c>
      <c r="O15" s="11">
        <f t="shared" si="8"/>
        <v>-0.63</v>
      </c>
      <c r="P15" s="5">
        <f t="shared" si="3"/>
        <v>-0.9999999999999997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-0.63</v>
      </c>
      <c r="AA15" s="5">
        <f t="shared" si="6"/>
        <v>-0.9999999999999999</v>
      </c>
      <c r="AB15" s="11">
        <f>SUM(Q81:Q87)+SUM(R81:R87)</f>
        <v>3</v>
      </c>
      <c r="AC15" s="11">
        <f>100*SUM(R81:R87)/AB15</f>
        <v>33.333333333333336</v>
      </c>
    </row>
    <row r="16" spans="1:29" ht="12.75">
      <c r="A16" s="27">
        <v>32759</v>
      </c>
      <c r="B16" s="16">
        <v>1</v>
      </c>
      <c r="C16" s="15"/>
      <c r="D16" s="16">
        <v>1</v>
      </c>
      <c r="E16" s="15"/>
      <c r="F16" s="16">
        <v>1</v>
      </c>
      <c r="G16" s="15"/>
      <c r="H16" s="15"/>
      <c r="I16" s="15"/>
      <c r="J16" s="9">
        <f t="shared" si="0"/>
        <v>0</v>
      </c>
      <c r="K16" s="9">
        <f t="shared" si="1"/>
        <v>-1</v>
      </c>
      <c r="L16" s="9">
        <f t="shared" si="7"/>
        <v>-1</v>
      </c>
      <c r="M16" s="9">
        <f t="shared" si="7"/>
        <v>-1</v>
      </c>
      <c r="N16" s="5">
        <f t="shared" si="2"/>
        <v>-0.63</v>
      </c>
      <c r="O16" s="11">
        <f t="shared" si="8"/>
        <v>-1.26</v>
      </c>
      <c r="P16" s="5">
        <f t="shared" si="3"/>
        <v>-1.9999999999999993</v>
      </c>
      <c r="Q16" s="9">
        <f t="shared" si="4"/>
        <v>2</v>
      </c>
      <c r="R16" s="9">
        <f t="shared" si="5"/>
        <v>1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27">
        <v>32760</v>
      </c>
      <c r="B17" s="15"/>
      <c r="C17" s="15"/>
      <c r="D17" s="15"/>
      <c r="E17" s="15"/>
      <c r="F17" s="15"/>
      <c r="G17" s="15"/>
      <c r="H17" s="15"/>
      <c r="I17" s="15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7"/>
        <v>-1</v>
      </c>
      <c r="N17" s="5">
        <f t="shared" si="2"/>
        <v>0</v>
      </c>
      <c r="O17" s="11">
        <f t="shared" si="8"/>
        <v>-1.26</v>
      </c>
      <c r="P17" s="5">
        <f t="shared" si="3"/>
        <v>-1.9999999999999993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27">
        <v>32761</v>
      </c>
      <c r="B18" s="15"/>
      <c r="C18" s="15"/>
      <c r="D18" s="15"/>
      <c r="E18" s="16">
        <v>1</v>
      </c>
      <c r="F18" s="15"/>
      <c r="G18" s="15"/>
      <c r="H18" s="16">
        <v>2</v>
      </c>
      <c r="I18" s="15"/>
      <c r="J18" s="9">
        <f t="shared" si="0"/>
        <v>1</v>
      </c>
      <c r="K18" s="9">
        <f t="shared" si="1"/>
        <v>2</v>
      </c>
      <c r="L18" s="9">
        <f t="shared" si="7"/>
        <v>0</v>
      </c>
      <c r="M18" s="9">
        <f t="shared" si="7"/>
        <v>1</v>
      </c>
      <c r="N18" s="5">
        <f t="shared" si="2"/>
        <v>1.8900000000000001</v>
      </c>
      <c r="O18" s="11">
        <f t="shared" si="8"/>
        <v>0.6300000000000001</v>
      </c>
      <c r="P18" s="5">
        <f t="shared" si="3"/>
        <v>0.9999999999999999</v>
      </c>
      <c r="Q18" s="9">
        <f t="shared" si="4"/>
        <v>0</v>
      </c>
      <c r="R18" s="9">
        <f t="shared" si="5"/>
        <v>3</v>
      </c>
      <c r="T18" s="8"/>
      <c r="Y18" s="8" t="s">
        <v>60</v>
      </c>
      <c r="Z18" s="9">
        <f>SUM(Z4:Z17)</f>
        <v>63.00000000000001</v>
      </c>
      <c r="AA18" s="9">
        <f>SUM(AA4:AA17)</f>
        <v>100</v>
      </c>
    </row>
    <row r="19" spans="1:29" ht="15">
      <c r="A19" s="27">
        <v>32762</v>
      </c>
      <c r="B19" s="15"/>
      <c r="C19" s="15"/>
      <c r="D19" s="15"/>
      <c r="E19" s="15"/>
      <c r="F19" s="15"/>
      <c r="G19" s="15"/>
      <c r="H19" s="15"/>
      <c r="I19" s="15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1</v>
      </c>
      <c r="N19" s="5">
        <f t="shared" si="2"/>
        <v>0</v>
      </c>
      <c r="O19" s="11">
        <f t="shared" si="8"/>
        <v>0.6300000000000001</v>
      </c>
      <c r="P19" s="5">
        <f t="shared" si="3"/>
        <v>0.9999999999999999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5"/>
      <c r="C20" s="15"/>
      <c r="D20" s="15"/>
      <c r="E20" s="16">
        <v>1</v>
      </c>
      <c r="F20" s="15"/>
      <c r="G20" s="15"/>
      <c r="H20" s="15"/>
      <c r="I20" s="15"/>
      <c r="J20" s="9">
        <f t="shared" si="0"/>
        <v>1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0.63</v>
      </c>
      <c r="O20" s="11">
        <f t="shared" si="8"/>
        <v>1.2600000000000002</v>
      </c>
      <c r="P20" s="5">
        <f t="shared" si="3"/>
        <v>1.9999999999999998</v>
      </c>
      <c r="Q20" s="9">
        <f t="shared" si="4"/>
        <v>0</v>
      </c>
      <c r="R20" s="9">
        <f t="shared" si="5"/>
        <v>1</v>
      </c>
      <c r="T20" s="8"/>
    </row>
    <row r="21" spans="1:25" ht="15">
      <c r="A21" s="27">
        <v>32764</v>
      </c>
      <c r="B21" s="15"/>
      <c r="C21" s="15"/>
      <c r="D21" s="15"/>
      <c r="E21" s="15"/>
      <c r="F21" s="15"/>
      <c r="G21" s="15"/>
      <c r="H21" s="15"/>
      <c r="I21" s="16">
        <v>1</v>
      </c>
      <c r="J21" s="9">
        <f t="shared" si="0"/>
        <v>0</v>
      </c>
      <c r="K21" s="9">
        <f t="shared" si="1"/>
        <v>1</v>
      </c>
      <c r="L21" s="9">
        <f t="shared" si="7"/>
        <v>1</v>
      </c>
      <c r="M21" s="9">
        <f t="shared" si="7"/>
        <v>2</v>
      </c>
      <c r="N21" s="5">
        <f t="shared" si="2"/>
        <v>0.63</v>
      </c>
      <c r="O21" s="11">
        <f t="shared" si="8"/>
        <v>1.8900000000000001</v>
      </c>
      <c r="P21" s="5">
        <f t="shared" si="3"/>
        <v>2.999999999999999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27">
        <v>32765</v>
      </c>
      <c r="B22" s="15"/>
      <c r="C22" s="15"/>
      <c r="D22" s="15"/>
      <c r="E22" s="15"/>
      <c r="F22" s="15"/>
      <c r="G22" s="15"/>
      <c r="H22" s="15"/>
      <c r="I22" s="15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7"/>
        <v>2</v>
      </c>
      <c r="N22" s="5">
        <f t="shared" si="2"/>
        <v>0</v>
      </c>
      <c r="O22" s="11">
        <f t="shared" si="8"/>
        <v>1.8900000000000001</v>
      </c>
      <c r="P22" s="5">
        <f t="shared" si="3"/>
        <v>2.999999999999999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 s="15"/>
      <c r="C23" s="15"/>
      <c r="D23" s="16">
        <v>1</v>
      </c>
      <c r="E23" s="15"/>
      <c r="F23" s="16">
        <v>1</v>
      </c>
      <c r="G23" s="15"/>
      <c r="H23" s="16">
        <v>1</v>
      </c>
      <c r="I23" s="16">
        <v>1</v>
      </c>
      <c r="J23" s="9">
        <f t="shared" si="0"/>
        <v>1</v>
      </c>
      <c r="K23" s="9">
        <f t="shared" si="1"/>
        <v>1</v>
      </c>
      <c r="L23" s="9">
        <f t="shared" si="7"/>
        <v>2</v>
      </c>
      <c r="M23" s="9">
        <f t="shared" si="7"/>
        <v>3</v>
      </c>
      <c r="N23" s="5">
        <f t="shared" si="2"/>
        <v>1.26</v>
      </c>
      <c r="O23" s="11">
        <f t="shared" si="8"/>
        <v>3.1500000000000004</v>
      </c>
      <c r="P23" s="5">
        <f t="shared" si="3"/>
        <v>4.999999999999999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27">
        <v>32767</v>
      </c>
      <c r="B24" s="15"/>
      <c r="C24" s="15"/>
      <c r="D24" s="15"/>
      <c r="E24" s="15"/>
      <c r="F24" s="15"/>
      <c r="G24" s="15"/>
      <c r="H24" s="15"/>
      <c r="I24" s="15"/>
      <c r="J24" s="9">
        <f t="shared" si="0"/>
        <v>0</v>
      </c>
      <c r="K24" s="9">
        <f t="shared" si="1"/>
        <v>0</v>
      </c>
      <c r="L24" s="9">
        <f t="shared" si="7"/>
        <v>2</v>
      </c>
      <c r="M24" s="9">
        <f t="shared" si="7"/>
        <v>3</v>
      </c>
      <c r="N24" s="5">
        <f t="shared" si="2"/>
        <v>0</v>
      </c>
      <c r="O24" s="11">
        <f t="shared" si="8"/>
        <v>3.1500000000000004</v>
      </c>
      <c r="P24" s="5">
        <f t="shared" si="3"/>
        <v>4.999999999999999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5"/>
      <c r="C25" s="15"/>
      <c r="D25" s="16">
        <v>1</v>
      </c>
      <c r="E25" s="16">
        <v>3</v>
      </c>
      <c r="F25" s="15"/>
      <c r="G25" s="15"/>
      <c r="H25" s="16">
        <v>2</v>
      </c>
      <c r="I25" s="15"/>
      <c r="J25" s="9">
        <f t="shared" si="0"/>
        <v>4</v>
      </c>
      <c r="K25" s="9">
        <f t="shared" si="1"/>
        <v>2</v>
      </c>
      <c r="L25" s="9">
        <f aca="true" t="shared" si="9" ref="L25:M44">L24+J25</f>
        <v>6</v>
      </c>
      <c r="M25" s="9">
        <f t="shared" si="9"/>
        <v>5</v>
      </c>
      <c r="N25" s="5">
        <f t="shared" si="2"/>
        <v>3.7800000000000002</v>
      </c>
      <c r="O25" s="11">
        <f t="shared" si="8"/>
        <v>6.930000000000001</v>
      </c>
      <c r="P25" s="5">
        <f t="shared" si="3"/>
        <v>10.999999999999998</v>
      </c>
      <c r="Q25" s="9">
        <f t="shared" si="4"/>
        <v>0</v>
      </c>
      <c r="R25" s="9">
        <f t="shared" si="5"/>
        <v>6</v>
      </c>
      <c r="S25" s="8" t="s">
        <v>63</v>
      </c>
      <c r="X25"/>
      <c r="Y25"/>
    </row>
    <row r="26" spans="1:25" ht="15">
      <c r="A26" s="27">
        <v>32769</v>
      </c>
      <c r="B26" s="15"/>
      <c r="C26" s="15"/>
      <c r="D26" s="15"/>
      <c r="E26" s="16">
        <v>3</v>
      </c>
      <c r="F26" s="15"/>
      <c r="G26" s="15"/>
      <c r="H26" s="16">
        <v>1</v>
      </c>
      <c r="I26" s="15"/>
      <c r="J26" s="9">
        <f t="shared" si="0"/>
        <v>3</v>
      </c>
      <c r="K26" s="9">
        <f t="shared" si="1"/>
        <v>1</v>
      </c>
      <c r="L26" s="9">
        <f t="shared" si="9"/>
        <v>9</v>
      </c>
      <c r="M26" s="9">
        <f t="shared" si="9"/>
        <v>6</v>
      </c>
      <c r="N26" s="5">
        <f t="shared" si="2"/>
        <v>2.52</v>
      </c>
      <c r="O26" s="11">
        <f t="shared" si="8"/>
        <v>9.450000000000001</v>
      </c>
      <c r="P26" s="5">
        <f t="shared" si="3"/>
        <v>14.999999999999996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27">
        <v>32770</v>
      </c>
      <c r="B27" s="15"/>
      <c r="C27" s="15"/>
      <c r="D27" s="16">
        <v>3</v>
      </c>
      <c r="E27" s="15"/>
      <c r="F27" s="15"/>
      <c r="G27" s="15"/>
      <c r="H27" s="15"/>
      <c r="I27" s="15"/>
      <c r="J27" s="9">
        <f t="shared" si="0"/>
        <v>3</v>
      </c>
      <c r="K27" s="9">
        <f t="shared" si="1"/>
        <v>0</v>
      </c>
      <c r="L27" s="9">
        <f t="shared" si="9"/>
        <v>12</v>
      </c>
      <c r="M27" s="9">
        <f t="shared" si="9"/>
        <v>6</v>
      </c>
      <c r="N27" s="5">
        <f t="shared" si="2"/>
        <v>1.8900000000000001</v>
      </c>
      <c r="O27" s="11">
        <f t="shared" si="8"/>
        <v>11.340000000000002</v>
      </c>
      <c r="P27" s="5">
        <f t="shared" si="3"/>
        <v>17.999999999999996</v>
      </c>
      <c r="Q27" s="9">
        <f t="shared" si="4"/>
        <v>0</v>
      </c>
      <c r="R27" s="9">
        <f t="shared" si="5"/>
        <v>3</v>
      </c>
      <c r="T27" s="8"/>
      <c r="X27"/>
      <c r="Y27"/>
    </row>
    <row r="28" spans="1:20" ht="12.75">
      <c r="A28" s="27">
        <v>32771</v>
      </c>
      <c r="B28" s="15"/>
      <c r="C28" s="15"/>
      <c r="D28" s="15"/>
      <c r="E28" s="15"/>
      <c r="F28" s="15"/>
      <c r="G28" s="15"/>
      <c r="H28" s="16">
        <v>3</v>
      </c>
      <c r="I28" s="16">
        <v>2</v>
      </c>
      <c r="J28" s="9">
        <f t="shared" si="0"/>
        <v>0</v>
      </c>
      <c r="K28" s="9">
        <f t="shared" si="1"/>
        <v>5</v>
      </c>
      <c r="L28" s="9">
        <f t="shared" si="9"/>
        <v>12</v>
      </c>
      <c r="M28" s="9">
        <f t="shared" si="9"/>
        <v>11</v>
      </c>
      <c r="N28" s="5">
        <f t="shared" si="2"/>
        <v>3.15</v>
      </c>
      <c r="O28" s="11">
        <f t="shared" si="8"/>
        <v>14.490000000000002</v>
      </c>
      <c r="P28" s="5">
        <f t="shared" si="3"/>
        <v>22.999999999999996</v>
      </c>
      <c r="Q28" s="9">
        <f t="shared" si="4"/>
        <v>0</v>
      </c>
      <c r="R28" s="9">
        <f t="shared" si="5"/>
        <v>5</v>
      </c>
      <c r="T28" s="8"/>
    </row>
    <row r="29" spans="1:18" ht="12.75">
      <c r="A29" s="27">
        <v>32772</v>
      </c>
      <c r="B29" s="15"/>
      <c r="C29" s="15"/>
      <c r="D29" s="16">
        <v>1</v>
      </c>
      <c r="E29" s="16">
        <v>2</v>
      </c>
      <c r="F29" s="15"/>
      <c r="G29" s="15"/>
      <c r="H29" s="15"/>
      <c r="I29" s="16">
        <v>3</v>
      </c>
      <c r="J29" s="9">
        <f t="shared" si="0"/>
        <v>3</v>
      </c>
      <c r="K29" s="9">
        <f t="shared" si="1"/>
        <v>3</v>
      </c>
      <c r="L29" s="9">
        <f t="shared" si="9"/>
        <v>15</v>
      </c>
      <c r="M29" s="9">
        <f t="shared" si="9"/>
        <v>14</v>
      </c>
      <c r="N29" s="5">
        <f t="shared" si="2"/>
        <v>3.7800000000000002</v>
      </c>
      <c r="O29" s="11">
        <f t="shared" si="8"/>
        <v>18.270000000000003</v>
      </c>
      <c r="P29" s="5">
        <f t="shared" si="3"/>
        <v>28.999999999999993</v>
      </c>
      <c r="Q29" s="9">
        <f t="shared" si="4"/>
        <v>0</v>
      </c>
      <c r="R29" s="9">
        <f t="shared" si="5"/>
        <v>6</v>
      </c>
    </row>
    <row r="30" spans="1:20" ht="12.75">
      <c r="A30" s="27">
        <v>32773</v>
      </c>
      <c r="B30" s="15"/>
      <c r="C30" s="15"/>
      <c r="D30" s="15"/>
      <c r="E30" s="16">
        <v>1</v>
      </c>
      <c r="F30" s="15"/>
      <c r="G30" s="15"/>
      <c r="H30" s="15"/>
      <c r="I30" s="15"/>
      <c r="J30" s="9">
        <f t="shared" si="0"/>
        <v>1</v>
      </c>
      <c r="K30" s="9">
        <f t="shared" si="1"/>
        <v>0</v>
      </c>
      <c r="L30" s="9">
        <f t="shared" si="9"/>
        <v>16</v>
      </c>
      <c r="M30" s="9">
        <f t="shared" si="9"/>
        <v>14</v>
      </c>
      <c r="N30" s="5">
        <f t="shared" si="2"/>
        <v>0.63</v>
      </c>
      <c r="O30" s="11">
        <f t="shared" si="8"/>
        <v>18.900000000000002</v>
      </c>
      <c r="P30" s="5">
        <f t="shared" si="3"/>
        <v>29.999999999999993</v>
      </c>
      <c r="Q30" s="9">
        <f t="shared" si="4"/>
        <v>0</v>
      </c>
      <c r="R30" s="9">
        <f t="shared" si="5"/>
        <v>1</v>
      </c>
      <c r="T30" s="8"/>
    </row>
    <row r="31" spans="1:20" ht="12.75">
      <c r="A31" s="27">
        <v>32774</v>
      </c>
      <c r="B31" s="15"/>
      <c r="C31" s="15"/>
      <c r="D31" s="15"/>
      <c r="E31" s="15"/>
      <c r="F31" s="15"/>
      <c r="G31" s="15"/>
      <c r="H31" s="15"/>
      <c r="I31" s="15"/>
      <c r="J31" s="9">
        <f t="shared" si="0"/>
        <v>0</v>
      </c>
      <c r="K31" s="9">
        <f t="shared" si="1"/>
        <v>0</v>
      </c>
      <c r="L31" s="9">
        <f t="shared" si="9"/>
        <v>16</v>
      </c>
      <c r="M31" s="9">
        <f t="shared" si="9"/>
        <v>14</v>
      </c>
      <c r="N31" s="5">
        <f t="shared" si="2"/>
        <v>0</v>
      </c>
      <c r="O31" s="11">
        <f t="shared" si="8"/>
        <v>18.900000000000002</v>
      </c>
      <c r="P31" s="5">
        <f t="shared" si="3"/>
        <v>29.999999999999993</v>
      </c>
      <c r="Q31" s="9">
        <f t="shared" si="4"/>
        <v>0</v>
      </c>
      <c r="R31" s="9">
        <f t="shared" si="5"/>
        <v>0</v>
      </c>
      <c r="T31" s="8"/>
    </row>
    <row r="32" spans="1:18" ht="12.75">
      <c r="A32" s="27">
        <v>32775</v>
      </c>
      <c r="B32" s="15"/>
      <c r="C32" s="15"/>
      <c r="D32" s="15"/>
      <c r="E32" s="16">
        <v>2</v>
      </c>
      <c r="F32" s="15"/>
      <c r="G32" s="16">
        <v>1</v>
      </c>
      <c r="H32" s="15"/>
      <c r="I32" s="16">
        <v>1</v>
      </c>
      <c r="J32" s="9">
        <f t="shared" si="0"/>
        <v>2</v>
      </c>
      <c r="K32" s="9">
        <f t="shared" si="1"/>
        <v>0</v>
      </c>
      <c r="L32" s="9">
        <f t="shared" si="9"/>
        <v>18</v>
      </c>
      <c r="M32" s="9">
        <f t="shared" si="9"/>
        <v>14</v>
      </c>
      <c r="N32" s="5">
        <f t="shared" si="2"/>
        <v>1.26</v>
      </c>
      <c r="O32" s="11">
        <f t="shared" si="8"/>
        <v>20.160000000000004</v>
      </c>
      <c r="P32" s="5">
        <f t="shared" si="3"/>
        <v>31.999999999999996</v>
      </c>
      <c r="Q32" s="9">
        <f t="shared" si="4"/>
        <v>1</v>
      </c>
      <c r="R32" s="9">
        <f t="shared" si="5"/>
        <v>3</v>
      </c>
    </row>
    <row r="33" spans="1:18" ht="12.75">
      <c r="A33" s="27">
        <v>32776</v>
      </c>
      <c r="B33" s="15"/>
      <c r="C33" s="15"/>
      <c r="D33" s="16">
        <v>3</v>
      </c>
      <c r="E33" s="16">
        <v>5</v>
      </c>
      <c r="F33" s="15"/>
      <c r="G33" s="15"/>
      <c r="H33" s="16">
        <v>2</v>
      </c>
      <c r="I33" s="16">
        <v>4</v>
      </c>
      <c r="J33" s="9">
        <f t="shared" si="0"/>
        <v>8</v>
      </c>
      <c r="K33" s="9">
        <f t="shared" si="1"/>
        <v>6</v>
      </c>
      <c r="L33" s="9">
        <f t="shared" si="9"/>
        <v>26</v>
      </c>
      <c r="M33" s="9">
        <f t="shared" si="9"/>
        <v>20</v>
      </c>
      <c r="N33" s="5">
        <f t="shared" si="2"/>
        <v>8.82</v>
      </c>
      <c r="O33" s="11">
        <f t="shared" si="8"/>
        <v>28.980000000000004</v>
      </c>
      <c r="P33" s="5">
        <f t="shared" si="3"/>
        <v>45.99999999999999</v>
      </c>
      <c r="Q33" s="9">
        <f t="shared" si="4"/>
        <v>0</v>
      </c>
      <c r="R33" s="9">
        <f t="shared" si="5"/>
        <v>14</v>
      </c>
    </row>
    <row r="34" spans="1:18" ht="12.75">
      <c r="A34" s="27">
        <v>32777</v>
      </c>
      <c r="B34" s="15"/>
      <c r="C34" s="15"/>
      <c r="D34" s="16">
        <v>2</v>
      </c>
      <c r="E34" s="15"/>
      <c r="F34" s="15"/>
      <c r="G34" s="15"/>
      <c r="H34" s="16">
        <v>1</v>
      </c>
      <c r="I34" s="15"/>
      <c r="J34" s="9">
        <f t="shared" si="0"/>
        <v>2</v>
      </c>
      <c r="K34" s="9">
        <f t="shared" si="1"/>
        <v>1</v>
      </c>
      <c r="L34" s="9">
        <f t="shared" si="9"/>
        <v>28</v>
      </c>
      <c r="M34" s="9">
        <f t="shared" si="9"/>
        <v>21</v>
      </c>
      <c r="N34" s="5">
        <f t="shared" si="2"/>
        <v>1.8900000000000001</v>
      </c>
      <c r="O34" s="11">
        <f t="shared" si="8"/>
        <v>30.870000000000005</v>
      </c>
      <c r="P34" s="5">
        <f t="shared" si="3"/>
        <v>48.99999999999999</v>
      </c>
      <c r="Q34" s="9">
        <f t="shared" si="4"/>
        <v>0</v>
      </c>
      <c r="R34" s="9">
        <f t="shared" si="5"/>
        <v>3</v>
      </c>
    </row>
    <row r="35" spans="1:18" ht="12.75">
      <c r="A35" s="27">
        <v>32778</v>
      </c>
      <c r="B35" s="15"/>
      <c r="C35" s="15"/>
      <c r="D35" s="16">
        <v>1</v>
      </c>
      <c r="E35" s="16">
        <v>7</v>
      </c>
      <c r="F35" s="15"/>
      <c r="G35" s="15"/>
      <c r="H35" s="16">
        <v>1</v>
      </c>
      <c r="I35" s="16">
        <v>4</v>
      </c>
      <c r="J35" s="9">
        <f t="shared" si="0"/>
        <v>8</v>
      </c>
      <c r="K35" s="9">
        <f t="shared" si="1"/>
        <v>5</v>
      </c>
      <c r="L35" s="9">
        <f t="shared" si="9"/>
        <v>36</v>
      </c>
      <c r="M35" s="9">
        <f t="shared" si="9"/>
        <v>26</v>
      </c>
      <c r="N35" s="5">
        <f t="shared" si="2"/>
        <v>8.19</v>
      </c>
      <c r="O35" s="11">
        <f t="shared" si="8"/>
        <v>39.06</v>
      </c>
      <c r="P35" s="5">
        <f t="shared" si="3"/>
        <v>61.99999999999998</v>
      </c>
      <c r="Q35" s="9">
        <f t="shared" si="4"/>
        <v>0</v>
      </c>
      <c r="R35" s="9">
        <f t="shared" si="5"/>
        <v>13</v>
      </c>
    </row>
    <row r="36" spans="1:18" ht="12.75">
      <c r="A36" s="27">
        <v>32779</v>
      </c>
      <c r="B36" s="15"/>
      <c r="C36" s="15"/>
      <c r="D36" s="15"/>
      <c r="E36" s="16">
        <v>3</v>
      </c>
      <c r="F36" s="15"/>
      <c r="G36" s="15"/>
      <c r="H36" s="15"/>
      <c r="I36" s="16">
        <v>1</v>
      </c>
      <c r="J36" s="9">
        <f aca="true" t="shared" si="10" ref="J36:J67">-B36-C36+D36+E36</f>
        <v>3</v>
      </c>
      <c r="K36" s="9">
        <f aca="true" t="shared" si="11" ref="K36:K67">-F36-G36+H36+I36</f>
        <v>1</v>
      </c>
      <c r="L36" s="9">
        <f t="shared" si="9"/>
        <v>39</v>
      </c>
      <c r="M36" s="9">
        <f t="shared" si="9"/>
        <v>27</v>
      </c>
      <c r="N36" s="5">
        <f aca="true" t="shared" si="12" ref="N36:N67">(+J36+K36)*($J$103/($J$103+$K$103))</f>
        <v>2.52</v>
      </c>
      <c r="O36" s="11">
        <f t="shared" si="8"/>
        <v>41.580000000000005</v>
      </c>
      <c r="P36" s="5">
        <f aca="true" t="shared" si="13" ref="P36:P67">O36*100/$N$103</f>
        <v>65.99999999999999</v>
      </c>
      <c r="Q36" s="9">
        <f aca="true" t="shared" si="14" ref="Q36:Q67">+B36+C36+F36+G36</f>
        <v>0</v>
      </c>
      <c r="R36" s="9">
        <f aca="true" t="shared" si="15" ref="R36:R67">D36+E36+H36+I36</f>
        <v>4</v>
      </c>
    </row>
    <row r="37" spans="1:18" ht="12.75">
      <c r="A37" s="27">
        <v>32780</v>
      </c>
      <c r="B37" s="15"/>
      <c r="C37" s="15"/>
      <c r="D37" s="16">
        <v>1</v>
      </c>
      <c r="E37" s="16">
        <v>6</v>
      </c>
      <c r="F37" s="15"/>
      <c r="G37" s="16">
        <v>1</v>
      </c>
      <c r="H37" s="15"/>
      <c r="I37" s="16">
        <v>3</v>
      </c>
      <c r="J37" s="9">
        <f t="shared" si="10"/>
        <v>7</v>
      </c>
      <c r="K37" s="9">
        <f t="shared" si="11"/>
        <v>2</v>
      </c>
      <c r="L37" s="9">
        <f t="shared" si="9"/>
        <v>46</v>
      </c>
      <c r="M37" s="9">
        <f t="shared" si="9"/>
        <v>29</v>
      </c>
      <c r="N37" s="5">
        <f t="shared" si="12"/>
        <v>5.67</v>
      </c>
      <c r="O37" s="11">
        <f aca="true" t="shared" si="16" ref="O37:O68">O36+N37</f>
        <v>47.25000000000001</v>
      </c>
      <c r="P37" s="5">
        <f t="shared" si="13"/>
        <v>74.99999999999999</v>
      </c>
      <c r="Q37" s="9">
        <f t="shared" si="14"/>
        <v>1</v>
      </c>
      <c r="R37" s="9">
        <f t="shared" si="15"/>
        <v>10</v>
      </c>
    </row>
    <row r="38" spans="1:18" ht="12.75">
      <c r="A38" s="27">
        <v>32781</v>
      </c>
      <c r="B38" s="15"/>
      <c r="C38" s="15"/>
      <c r="D38" s="15"/>
      <c r="E38" s="15"/>
      <c r="F38" s="15"/>
      <c r="G38" s="15"/>
      <c r="H38" s="15"/>
      <c r="I38" s="15"/>
      <c r="J38" s="9">
        <f t="shared" si="10"/>
        <v>0</v>
      </c>
      <c r="K38" s="9">
        <f t="shared" si="11"/>
        <v>0</v>
      </c>
      <c r="L38" s="9">
        <f t="shared" si="9"/>
        <v>46</v>
      </c>
      <c r="M38" s="9">
        <f t="shared" si="9"/>
        <v>29</v>
      </c>
      <c r="N38" s="5">
        <f t="shared" si="12"/>
        <v>0</v>
      </c>
      <c r="O38" s="11">
        <f t="shared" si="16"/>
        <v>47.25000000000001</v>
      </c>
      <c r="P38" s="5">
        <f t="shared" si="13"/>
        <v>74.99999999999999</v>
      </c>
      <c r="Q38" s="9">
        <f t="shared" si="14"/>
        <v>0</v>
      </c>
      <c r="R38" s="9">
        <f t="shared" si="15"/>
        <v>0</v>
      </c>
    </row>
    <row r="39" spans="1:19" ht="12.75">
      <c r="A39" s="27">
        <v>32782</v>
      </c>
      <c r="B39" s="15"/>
      <c r="C39" s="15"/>
      <c r="D39" s="15"/>
      <c r="E39" s="16">
        <v>2</v>
      </c>
      <c r="F39" s="15"/>
      <c r="G39" s="15"/>
      <c r="H39" s="15"/>
      <c r="I39" s="16">
        <v>4</v>
      </c>
      <c r="J39" s="9">
        <f t="shared" si="10"/>
        <v>2</v>
      </c>
      <c r="K39" s="9">
        <f t="shared" si="11"/>
        <v>4</v>
      </c>
      <c r="L39" s="9">
        <f t="shared" si="9"/>
        <v>48</v>
      </c>
      <c r="M39" s="9">
        <f t="shared" si="9"/>
        <v>33</v>
      </c>
      <c r="N39" s="5">
        <f t="shared" si="12"/>
        <v>3.7800000000000002</v>
      </c>
      <c r="O39" s="11">
        <f t="shared" si="16"/>
        <v>51.03000000000001</v>
      </c>
      <c r="P39" s="5">
        <f t="shared" si="13"/>
        <v>80.99999999999999</v>
      </c>
      <c r="Q39" s="9">
        <f t="shared" si="14"/>
        <v>0</v>
      </c>
      <c r="R39" s="9">
        <f t="shared" si="15"/>
        <v>6</v>
      </c>
      <c r="S39" s="8" t="s">
        <v>64</v>
      </c>
    </row>
    <row r="40" spans="1:18" ht="12.75">
      <c r="A40" s="27">
        <v>32783</v>
      </c>
      <c r="B40" s="15"/>
      <c r="C40" s="15"/>
      <c r="D40" s="15"/>
      <c r="E40" s="16">
        <v>1</v>
      </c>
      <c r="F40" s="15"/>
      <c r="G40" s="15"/>
      <c r="H40" s="15"/>
      <c r="I40" s="15"/>
      <c r="J40" s="9">
        <f t="shared" si="10"/>
        <v>1</v>
      </c>
      <c r="K40" s="9">
        <f t="shared" si="11"/>
        <v>0</v>
      </c>
      <c r="L40" s="9">
        <f t="shared" si="9"/>
        <v>49</v>
      </c>
      <c r="M40" s="9">
        <f t="shared" si="9"/>
        <v>33</v>
      </c>
      <c r="N40" s="5">
        <f t="shared" si="12"/>
        <v>0.63</v>
      </c>
      <c r="O40" s="11">
        <f t="shared" si="16"/>
        <v>51.66000000000001</v>
      </c>
      <c r="P40" s="5">
        <f t="shared" si="13"/>
        <v>81.99999999999999</v>
      </c>
      <c r="Q40" s="9">
        <f t="shared" si="14"/>
        <v>0</v>
      </c>
      <c r="R40" s="9">
        <f t="shared" si="15"/>
        <v>1</v>
      </c>
    </row>
    <row r="41" spans="1:18" ht="12.75">
      <c r="A41" s="27">
        <v>32784</v>
      </c>
      <c r="B41" s="15"/>
      <c r="C41" s="15"/>
      <c r="D41" s="16">
        <v>1</v>
      </c>
      <c r="E41" s="15"/>
      <c r="F41" s="15"/>
      <c r="G41" s="16">
        <v>1</v>
      </c>
      <c r="H41" s="15"/>
      <c r="I41" s="15"/>
      <c r="J41" s="9">
        <f t="shared" si="10"/>
        <v>1</v>
      </c>
      <c r="K41" s="9">
        <f t="shared" si="11"/>
        <v>-1</v>
      </c>
      <c r="L41" s="9">
        <f t="shared" si="9"/>
        <v>50</v>
      </c>
      <c r="M41" s="9">
        <f t="shared" si="9"/>
        <v>32</v>
      </c>
      <c r="N41" s="5">
        <f t="shared" si="12"/>
        <v>0</v>
      </c>
      <c r="O41" s="11">
        <f t="shared" si="16"/>
        <v>51.66000000000001</v>
      </c>
      <c r="P41" s="5">
        <f t="shared" si="13"/>
        <v>81.99999999999999</v>
      </c>
      <c r="Q41" s="9">
        <f t="shared" si="14"/>
        <v>1</v>
      </c>
      <c r="R41" s="9">
        <f t="shared" si="15"/>
        <v>1</v>
      </c>
    </row>
    <row r="42" spans="1:18" ht="12.75">
      <c r="A42" s="27">
        <v>32785</v>
      </c>
      <c r="B42" s="16">
        <v>1</v>
      </c>
      <c r="C42" s="15"/>
      <c r="D42" s="15"/>
      <c r="E42" s="16">
        <v>1</v>
      </c>
      <c r="F42" s="15"/>
      <c r="G42" s="15"/>
      <c r="H42" s="15"/>
      <c r="I42" s="15"/>
      <c r="J42" s="9">
        <f t="shared" si="10"/>
        <v>0</v>
      </c>
      <c r="K42" s="9">
        <f t="shared" si="11"/>
        <v>0</v>
      </c>
      <c r="L42" s="9">
        <f t="shared" si="9"/>
        <v>50</v>
      </c>
      <c r="M42" s="9">
        <f t="shared" si="9"/>
        <v>32</v>
      </c>
      <c r="N42" s="5">
        <f t="shared" si="12"/>
        <v>0</v>
      </c>
      <c r="O42" s="11">
        <f t="shared" si="16"/>
        <v>51.66000000000001</v>
      </c>
      <c r="P42" s="5">
        <f t="shared" si="13"/>
        <v>81.99999999999999</v>
      </c>
      <c r="Q42" s="9">
        <f t="shared" si="14"/>
        <v>1</v>
      </c>
      <c r="R42" s="9">
        <f t="shared" si="15"/>
        <v>1</v>
      </c>
    </row>
    <row r="43" spans="1:18" ht="12.75">
      <c r="A43" s="27">
        <v>32786</v>
      </c>
      <c r="B43" s="15"/>
      <c r="C43" s="15"/>
      <c r="D43" s="16">
        <v>1</v>
      </c>
      <c r="E43" s="16">
        <v>1</v>
      </c>
      <c r="F43" s="15"/>
      <c r="G43" s="15"/>
      <c r="H43" s="15"/>
      <c r="I43" s="15"/>
      <c r="J43" s="9">
        <f t="shared" si="10"/>
        <v>2</v>
      </c>
      <c r="K43" s="9">
        <f t="shared" si="11"/>
        <v>0</v>
      </c>
      <c r="L43" s="9">
        <f t="shared" si="9"/>
        <v>52</v>
      </c>
      <c r="M43" s="9">
        <f t="shared" si="9"/>
        <v>32</v>
      </c>
      <c r="N43" s="5">
        <f t="shared" si="12"/>
        <v>1.26</v>
      </c>
      <c r="O43" s="11">
        <f t="shared" si="16"/>
        <v>52.92000000000001</v>
      </c>
      <c r="P43" s="5">
        <f t="shared" si="13"/>
        <v>83.99999999999999</v>
      </c>
      <c r="Q43" s="9">
        <f t="shared" si="14"/>
        <v>0</v>
      </c>
      <c r="R43" s="9">
        <f t="shared" si="15"/>
        <v>2</v>
      </c>
    </row>
    <row r="44" spans="1:18" ht="12.75">
      <c r="A44" s="27">
        <v>32787</v>
      </c>
      <c r="B44" s="15"/>
      <c r="C44" s="15"/>
      <c r="D44" s="16">
        <v>3</v>
      </c>
      <c r="E44" s="15"/>
      <c r="F44" s="15"/>
      <c r="G44" s="15"/>
      <c r="H44" s="16">
        <v>1</v>
      </c>
      <c r="I44" s="15"/>
      <c r="J44" s="9">
        <f t="shared" si="10"/>
        <v>3</v>
      </c>
      <c r="K44" s="9">
        <f t="shared" si="11"/>
        <v>1</v>
      </c>
      <c r="L44" s="9">
        <f t="shared" si="9"/>
        <v>55</v>
      </c>
      <c r="M44" s="9">
        <f t="shared" si="9"/>
        <v>33</v>
      </c>
      <c r="N44" s="5">
        <f t="shared" si="12"/>
        <v>2.52</v>
      </c>
      <c r="O44" s="11">
        <f t="shared" si="16"/>
        <v>55.44000000000001</v>
      </c>
      <c r="P44" s="5">
        <f t="shared" si="13"/>
        <v>87.99999999999999</v>
      </c>
      <c r="Q44" s="9">
        <f t="shared" si="14"/>
        <v>0</v>
      </c>
      <c r="R44" s="9">
        <f t="shared" si="15"/>
        <v>4</v>
      </c>
    </row>
    <row r="45" spans="1:18" ht="12.75">
      <c r="A45" s="27">
        <v>32788</v>
      </c>
      <c r="B45" s="15"/>
      <c r="C45" s="15"/>
      <c r="D45" s="16">
        <v>1</v>
      </c>
      <c r="E45" s="16">
        <v>4</v>
      </c>
      <c r="F45" s="15"/>
      <c r="G45" s="15"/>
      <c r="H45" s="16">
        <v>1</v>
      </c>
      <c r="I45" s="16">
        <v>2</v>
      </c>
      <c r="J45" s="9">
        <f t="shared" si="10"/>
        <v>5</v>
      </c>
      <c r="K45" s="9">
        <f t="shared" si="11"/>
        <v>3</v>
      </c>
      <c r="L45" s="9">
        <f aca="true" t="shared" si="17" ref="L45:M64">L44+J45</f>
        <v>60</v>
      </c>
      <c r="M45" s="9">
        <f t="shared" si="17"/>
        <v>36</v>
      </c>
      <c r="N45" s="5">
        <f t="shared" si="12"/>
        <v>5.04</v>
      </c>
      <c r="O45" s="11">
        <f t="shared" si="16"/>
        <v>60.48000000000001</v>
      </c>
      <c r="P45" s="5">
        <f t="shared" si="13"/>
        <v>95.99999999999999</v>
      </c>
      <c r="Q45" s="9">
        <f t="shared" si="14"/>
        <v>0</v>
      </c>
      <c r="R45" s="9">
        <f t="shared" si="15"/>
        <v>8</v>
      </c>
    </row>
    <row r="46" spans="1:18" ht="12.75">
      <c r="A46" s="27">
        <v>32789</v>
      </c>
      <c r="B46" s="15"/>
      <c r="C46" s="15"/>
      <c r="D46" s="15"/>
      <c r="E46" s="15"/>
      <c r="F46" s="15"/>
      <c r="G46" s="15"/>
      <c r="H46" s="15"/>
      <c r="I46" s="16">
        <v>1</v>
      </c>
      <c r="J46" s="9">
        <f t="shared" si="10"/>
        <v>0</v>
      </c>
      <c r="K46" s="9">
        <f t="shared" si="11"/>
        <v>1</v>
      </c>
      <c r="L46" s="9">
        <f t="shared" si="17"/>
        <v>60</v>
      </c>
      <c r="M46" s="9">
        <f t="shared" si="17"/>
        <v>37</v>
      </c>
      <c r="N46" s="5">
        <f t="shared" si="12"/>
        <v>0.63</v>
      </c>
      <c r="O46" s="11">
        <f t="shared" si="16"/>
        <v>61.110000000000014</v>
      </c>
      <c r="P46" s="5">
        <f t="shared" si="13"/>
        <v>97</v>
      </c>
      <c r="Q46" s="9">
        <f t="shared" si="14"/>
        <v>0</v>
      </c>
      <c r="R46" s="9">
        <f t="shared" si="15"/>
        <v>1</v>
      </c>
    </row>
    <row r="47" spans="1:18" ht="12.75">
      <c r="A47" s="27">
        <v>32790</v>
      </c>
      <c r="B47" s="15"/>
      <c r="C47" s="15"/>
      <c r="D47" s="15"/>
      <c r="E47" s="15"/>
      <c r="F47" s="15"/>
      <c r="G47" s="15"/>
      <c r="H47" s="15"/>
      <c r="I47" s="16">
        <v>1</v>
      </c>
      <c r="J47" s="9">
        <f t="shared" si="10"/>
        <v>0</v>
      </c>
      <c r="K47" s="9">
        <f t="shared" si="11"/>
        <v>1</v>
      </c>
      <c r="L47" s="9">
        <f t="shared" si="17"/>
        <v>60</v>
      </c>
      <c r="M47" s="9">
        <f t="shared" si="17"/>
        <v>38</v>
      </c>
      <c r="N47" s="5">
        <f t="shared" si="12"/>
        <v>0.63</v>
      </c>
      <c r="O47" s="11">
        <f t="shared" si="16"/>
        <v>61.740000000000016</v>
      </c>
      <c r="P47" s="5">
        <f t="shared" si="13"/>
        <v>98</v>
      </c>
      <c r="Q47" s="9">
        <f t="shared" si="14"/>
        <v>0</v>
      </c>
      <c r="R47" s="9">
        <f t="shared" si="15"/>
        <v>1</v>
      </c>
    </row>
    <row r="48" spans="1:18" ht="12.75">
      <c r="A48" s="27">
        <v>32791</v>
      </c>
      <c r="B48" s="15"/>
      <c r="C48" s="15"/>
      <c r="D48" s="15"/>
      <c r="E48" s="15"/>
      <c r="F48" s="15"/>
      <c r="G48" s="15"/>
      <c r="H48" s="15"/>
      <c r="I48" s="15"/>
      <c r="J48" s="9">
        <f t="shared" si="10"/>
        <v>0</v>
      </c>
      <c r="K48" s="9">
        <f t="shared" si="11"/>
        <v>0</v>
      </c>
      <c r="L48" s="9">
        <f t="shared" si="17"/>
        <v>60</v>
      </c>
      <c r="M48" s="9">
        <f t="shared" si="17"/>
        <v>38</v>
      </c>
      <c r="N48" s="5">
        <f t="shared" si="12"/>
        <v>0</v>
      </c>
      <c r="O48" s="11">
        <f t="shared" si="16"/>
        <v>61.740000000000016</v>
      </c>
      <c r="P48" s="5">
        <f t="shared" si="13"/>
        <v>98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B49" s="15"/>
      <c r="C49" s="15"/>
      <c r="D49" s="15"/>
      <c r="E49" s="15"/>
      <c r="F49" s="15"/>
      <c r="G49" s="15"/>
      <c r="H49" s="15"/>
      <c r="I49" s="15"/>
      <c r="J49" s="9">
        <f t="shared" si="10"/>
        <v>0</v>
      </c>
      <c r="K49" s="9">
        <f t="shared" si="11"/>
        <v>0</v>
      </c>
      <c r="L49" s="9">
        <f t="shared" si="17"/>
        <v>60</v>
      </c>
      <c r="M49" s="9">
        <f t="shared" si="17"/>
        <v>38</v>
      </c>
      <c r="N49" s="5">
        <f t="shared" si="12"/>
        <v>0</v>
      </c>
      <c r="O49" s="11">
        <f t="shared" si="16"/>
        <v>61.740000000000016</v>
      </c>
      <c r="P49" s="5">
        <f t="shared" si="13"/>
        <v>98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B50" s="15"/>
      <c r="C50" s="15"/>
      <c r="D50" s="15"/>
      <c r="E50" s="15"/>
      <c r="F50" s="15"/>
      <c r="G50" s="15"/>
      <c r="H50" s="15"/>
      <c r="I50" s="15"/>
      <c r="J50" s="9">
        <f t="shared" si="10"/>
        <v>0</v>
      </c>
      <c r="K50" s="9">
        <f t="shared" si="11"/>
        <v>0</v>
      </c>
      <c r="L50" s="9">
        <f t="shared" si="17"/>
        <v>60</v>
      </c>
      <c r="M50" s="9">
        <f t="shared" si="17"/>
        <v>38</v>
      </c>
      <c r="N50" s="5">
        <f t="shared" si="12"/>
        <v>0</v>
      </c>
      <c r="O50" s="11">
        <f t="shared" si="16"/>
        <v>61.740000000000016</v>
      </c>
      <c r="P50" s="5">
        <f t="shared" si="13"/>
        <v>98</v>
      </c>
      <c r="Q50" s="9">
        <f t="shared" si="14"/>
        <v>0</v>
      </c>
      <c r="R50" s="9">
        <f t="shared" si="15"/>
        <v>0</v>
      </c>
    </row>
    <row r="51" spans="1:18" ht="12.75">
      <c r="A51" s="27">
        <v>32794</v>
      </c>
      <c r="B51" s="15"/>
      <c r="C51" s="15"/>
      <c r="D51" s="15"/>
      <c r="E51" s="15"/>
      <c r="F51" s="15"/>
      <c r="G51" s="15"/>
      <c r="H51" s="15"/>
      <c r="I51" s="15"/>
      <c r="J51" s="9">
        <f t="shared" si="10"/>
        <v>0</v>
      </c>
      <c r="K51" s="9">
        <f t="shared" si="11"/>
        <v>0</v>
      </c>
      <c r="L51" s="9">
        <f t="shared" si="17"/>
        <v>60</v>
      </c>
      <c r="M51" s="9">
        <f t="shared" si="17"/>
        <v>38</v>
      </c>
      <c r="N51" s="5">
        <f t="shared" si="12"/>
        <v>0</v>
      </c>
      <c r="O51" s="11">
        <f t="shared" si="16"/>
        <v>61.740000000000016</v>
      </c>
      <c r="P51" s="5">
        <f t="shared" si="13"/>
        <v>98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15"/>
      <c r="C52" s="15"/>
      <c r="D52" s="15"/>
      <c r="E52" s="16">
        <v>1</v>
      </c>
      <c r="F52" s="15"/>
      <c r="G52" s="15"/>
      <c r="H52" s="15"/>
      <c r="I52" s="15"/>
      <c r="J52" s="9">
        <f t="shared" si="10"/>
        <v>1</v>
      </c>
      <c r="K52" s="9">
        <f t="shared" si="11"/>
        <v>0</v>
      </c>
      <c r="L52" s="9">
        <f t="shared" si="17"/>
        <v>61</v>
      </c>
      <c r="M52" s="9">
        <f t="shared" si="17"/>
        <v>38</v>
      </c>
      <c r="N52" s="5">
        <f t="shared" si="12"/>
        <v>0.63</v>
      </c>
      <c r="O52" s="11">
        <f t="shared" si="16"/>
        <v>62.37000000000002</v>
      </c>
      <c r="P52" s="5">
        <f t="shared" si="13"/>
        <v>99</v>
      </c>
      <c r="Q52" s="9">
        <f t="shared" si="14"/>
        <v>0</v>
      </c>
      <c r="R52" s="9">
        <f t="shared" si="15"/>
        <v>1</v>
      </c>
    </row>
    <row r="53" spans="1:19" ht="12.75">
      <c r="A53" s="27">
        <v>32796</v>
      </c>
      <c r="B53" s="15"/>
      <c r="C53" s="15"/>
      <c r="D53" s="15"/>
      <c r="E53" s="15"/>
      <c r="F53" s="15"/>
      <c r="G53" s="15"/>
      <c r="H53" s="15"/>
      <c r="I53" s="15"/>
      <c r="J53" s="9">
        <f t="shared" si="10"/>
        <v>0</v>
      </c>
      <c r="K53" s="9">
        <f t="shared" si="11"/>
        <v>0</v>
      </c>
      <c r="L53" s="9">
        <f t="shared" si="17"/>
        <v>61</v>
      </c>
      <c r="M53" s="9">
        <f t="shared" si="17"/>
        <v>38</v>
      </c>
      <c r="N53" s="5">
        <f t="shared" si="12"/>
        <v>0</v>
      </c>
      <c r="O53" s="11">
        <f t="shared" si="16"/>
        <v>62.37000000000002</v>
      </c>
      <c r="P53" s="5">
        <f t="shared" si="13"/>
        <v>99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B54" s="15"/>
      <c r="C54" s="15"/>
      <c r="D54" s="15"/>
      <c r="E54" s="15"/>
      <c r="F54" s="15"/>
      <c r="G54" s="15"/>
      <c r="H54" s="15"/>
      <c r="I54" s="15"/>
      <c r="J54" s="9">
        <f t="shared" si="10"/>
        <v>0</v>
      </c>
      <c r="K54" s="9">
        <f t="shared" si="11"/>
        <v>0</v>
      </c>
      <c r="L54" s="9">
        <f t="shared" si="17"/>
        <v>61</v>
      </c>
      <c r="M54" s="9">
        <f t="shared" si="17"/>
        <v>38</v>
      </c>
      <c r="N54" s="5">
        <f t="shared" si="12"/>
        <v>0</v>
      </c>
      <c r="O54" s="11">
        <f t="shared" si="16"/>
        <v>62.37000000000002</v>
      </c>
      <c r="P54" s="5">
        <f t="shared" si="13"/>
        <v>99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B55" s="16">
        <v>1</v>
      </c>
      <c r="C55" s="15"/>
      <c r="D55" s="15"/>
      <c r="E55" s="15"/>
      <c r="F55" s="15"/>
      <c r="G55" s="15"/>
      <c r="H55" s="15"/>
      <c r="I55" s="15"/>
      <c r="J55" s="9">
        <f t="shared" si="10"/>
        <v>-1</v>
      </c>
      <c r="K55" s="9">
        <f t="shared" si="11"/>
        <v>0</v>
      </c>
      <c r="L55" s="9">
        <f t="shared" si="17"/>
        <v>60</v>
      </c>
      <c r="M55" s="9">
        <f t="shared" si="17"/>
        <v>38</v>
      </c>
      <c r="N55" s="5">
        <f t="shared" si="12"/>
        <v>-0.63</v>
      </c>
      <c r="O55" s="11">
        <f t="shared" si="16"/>
        <v>61.740000000000016</v>
      </c>
      <c r="P55" s="5">
        <f t="shared" si="13"/>
        <v>98</v>
      </c>
      <c r="Q55" s="9">
        <f t="shared" si="14"/>
        <v>1</v>
      </c>
      <c r="R55" s="9">
        <f t="shared" si="15"/>
        <v>0</v>
      </c>
    </row>
    <row r="56" spans="1:18" ht="12.75">
      <c r="A56" s="27">
        <v>32799</v>
      </c>
      <c r="B56" s="15"/>
      <c r="C56" s="15"/>
      <c r="D56" s="15"/>
      <c r="E56" s="15"/>
      <c r="F56" s="15"/>
      <c r="G56" s="15"/>
      <c r="H56" s="15"/>
      <c r="I56" s="16">
        <v>1</v>
      </c>
      <c r="J56" s="9">
        <f t="shared" si="10"/>
        <v>0</v>
      </c>
      <c r="K56" s="9">
        <f t="shared" si="11"/>
        <v>1</v>
      </c>
      <c r="L56" s="9">
        <f t="shared" si="17"/>
        <v>60</v>
      </c>
      <c r="M56" s="9">
        <f t="shared" si="17"/>
        <v>39</v>
      </c>
      <c r="N56" s="5">
        <f t="shared" si="12"/>
        <v>0.63</v>
      </c>
      <c r="O56" s="11">
        <f t="shared" si="16"/>
        <v>62.37000000000002</v>
      </c>
      <c r="P56" s="5">
        <f t="shared" si="13"/>
        <v>99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5"/>
      <c r="C57" s="15"/>
      <c r="D57" s="15"/>
      <c r="E57" s="15"/>
      <c r="F57" s="15"/>
      <c r="G57" s="15"/>
      <c r="H57" s="15"/>
      <c r="I57" s="16">
        <v>1</v>
      </c>
      <c r="J57" s="9">
        <f t="shared" si="10"/>
        <v>0</v>
      </c>
      <c r="K57" s="9">
        <f t="shared" si="11"/>
        <v>1</v>
      </c>
      <c r="L57" s="9">
        <f t="shared" si="17"/>
        <v>60</v>
      </c>
      <c r="M57" s="9">
        <f t="shared" si="17"/>
        <v>40</v>
      </c>
      <c r="N57" s="5">
        <f t="shared" si="12"/>
        <v>0.63</v>
      </c>
      <c r="O57" s="11">
        <f t="shared" si="16"/>
        <v>63.00000000000002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2.75">
      <c r="A58" s="27">
        <v>32801</v>
      </c>
      <c r="B58" s="15"/>
      <c r="C58" s="15"/>
      <c r="D58" s="15"/>
      <c r="E58" s="15"/>
      <c r="F58" s="15"/>
      <c r="G58" s="16">
        <v>1</v>
      </c>
      <c r="H58" s="15"/>
      <c r="I58" s="15"/>
      <c r="J58" s="9">
        <f t="shared" si="10"/>
        <v>0</v>
      </c>
      <c r="K58" s="9">
        <f t="shared" si="11"/>
        <v>-1</v>
      </c>
      <c r="L58" s="9">
        <f t="shared" si="17"/>
        <v>60</v>
      </c>
      <c r="M58" s="9">
        <f t="shared" si="17"/>
        <v>39</v>
      </c>
      <c r="N58" s="5">
        <f t="shared" si="12"/>
        <v>-0.63</v>
      </c>
      <c r="O58" s="11">
        <f t="shared" si="16"/>
        <v>62.37000000000002</v>
      </c>
      <c r="P58" s="5">
        <f t="shared" si="13"/>
        <v>99</v>
      </c>
      <c r="Q58" s="9">
        <f t="shared" si="14"/>
        <v>1</v>
      </c>
      <c r="R58" s="9">
        <f t="shared" si="15"/>
        <v>0</v>
      </c>
    </row>
    <row r="59" spans="1:18" ht="12.75">
      <c r="A59" s="27">
        <v>32802</v>
      </c>
      <c r="B59" s="15"/>
      <c r="C59" s="15"/>
      <c r="D59" s="15"/>
      <c r="E59" s="15"/>
      <c r="F59" s="15"/>
      <c r="G59" s="15"/>
      <c r="H59" s="15"/>
      <c r="I59" s="15"/>
      <c r="J59" s="9">
        <f t="shared" si="10"/>
        <v>0</v>
      </c>
      <c r="K59" s="9">
        <f t="shared" si="11"/>
        <v>0</v>
      </c>
      <c r="L59" s="9">
        <f t="shared" si="17"/>
        <v>60</v>
      </c>
      <c r="M59" s="9">
        <f t="shared" si="17"/>
        <v>39</v>
      </c>
      <c r="N59" s="5">
        <f t="shared" si="12"/>
        <v>0</v>
      </c>
      <c r="O59" s="11">
        <f t="shared" si="16"/>
        <v>62.37000000000002</v>
      </c>
      <c r="P59" s="5">
        <f t="shared" si="13"/>
        <v>99</v>
      </c>
      <c r="Q59" s="9">
        <f t="shared" si="14"/>
        <v>0</v>
      </c>
      <c r="R59" s="9">
        <f t="shared" si="15"/>
        <v>0</v>
      </c>
    </row>
    <row r="60" spans="1:18" ht="12.75">
      <c r="A60" s="27">
        <v>32803</v>
      </c>
      <c r="B60" s="15"/>
      <c r="C60" s="15"/>
      <c r="D60" s="15"/>
      <c r="E60" s="15"/>
      <c r="F60" s="15"/>
      <c r="G60" s="15"/>
      <c r="H60" s="15"/>
      <c r="I60" s="15"/>
      <c r="J60" s="9">
        <f t="shared" si="10"/>
        <v>0</v>
      </c>
      <c r="K60" s="9">
        <f t="shared" si="11"/>
        <v>0</v>
      </c>
      <c r="L60" s="9">
        <f t="shared" si="17"/>
        <v>60</v>
      </c>
      <c r="M60" s="9">
        <f t="shared" si="17"/>
        <v>39</v>
      </c>
      <c r="N60" s="5">
        <f t="shared" si="12"/>
        <v>0</v>
      </c>
      <c r="O60" s="11">
        <f t="shared" si="16"/>
        <v>62.37000000000002</v>
      </c>
      <c r="P60" s="5">
        <f t="shared" si="13"/>
        <v>99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B61" s="15"/>
      <c r="C61" s="15"/>
      <c r="D61" s="15"/>
      <c r="E61" s="15"/>
      <c r="F61" s="15"/>
      <c r="G61" s="15"/>
      <c r="H61" s="15"/>
      <c r="I61" s="15"/>
      <c r="J61" s="9">
        <f t="shared" si="10"/>
        <v>0</v>
      </c>
      <c r="K61" s="9">
        <f t="shared" si="11"/>
        <v>0</v>
      </c>
      <c r="L61" s="9">
        <f t="shared" si="17"/>
        <v>60</v>
      </c>
      <c r="M61" s="9">
        <f t="shared" si="17"/>
        <v>39</v>
      </c>
      <c r="N61" s="5">
        <f t="shared" si="12"/>
        <v>0</v>
      </c>
      <c r="O61" s="11">
        <f t="shared" si="16"/>
        <v>62.37000000000002</v>
      </c>
      <c r="P61" s="5">
        <f t="shared" si="13"/>
        <v>99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B62" s="15"/>
      <c r="C62" s="15"/>
      <c r="D62" s="15"/>
      <c r="E62" s="15"/>
      <c r="F62" s="15"/>
      <c r="G62" s="15"/>
      <c r="H62" s="16">
        <v>1</v>
      </c>
      <c r="I62" s="15"/>
      <c r="J62" s="9">
        <f t="shared" si="10"/>
        <v>0</v>
      </c>
      <c r="K62" s="9">
        <f t="shared" si="11"/>
        <v>1</v>
      </c>
      <c r="L62" s="9">
        <f t="shared" si="17"/>
        <v>60</v>
      </c>
      <c r="M62" s="9">
        <f t="shared" si="17"/>
        <v>40</v>
      </c>
      <c r="N62" s="5">
        <f t="shared" si="12"/>
        <v>0.63</v>
      </c>
      <c r="O62" s="11">
        <f t="shared" si="16"/>
        <v>63.00000000000002</v>
      </c>
      <c r="P62" s="5">
        <f t="shared" si="13"/>
        <v>100</v>
      </c>
      <c r="Q62" s="9">
        <f t="shared" si="14"/>
        <v>0</v>
      </c>
      <c r="R62" s="9">
        <f t="shared" si="15"/>
        <v>1</v>
      </c>
    </row>
    <row r="63" spans="1:18" ht="12.75">
      <c r="A63" s="27">
        <v>32806</v>
      </c>
      <c r="B63" s="15"/>
      <c r="C63" s="15"/>
      <c r="D63" s="15"/>
      <c r="E63" s="15"/>
      <c r="F63" s="15"/>
      <c r="G63" s="15"/>
      <c r="H63" s="15"/>
      <c r="I63" s="15"/>
      <c r="J63" s="9">
        <f t="shared" si="10"/>
        <v>0</v>
      </c>
      <c r="K63" s="9">
        <f t="shared" si="11"/>
        <v>0</v>
      </c>
      <c r="L63" s="9">
        <f t="shared" si="17"/>
        <v>60</v>
      </c>
      <c r="M63" s="9">
        <f t="shared" si="17"/>
        <v>40</v>
      </c>
      <c r="N63" s="5">
        <f t="shared" si="12"/>
        <v>0</v>
      </c>
      <c r="O63" s="11">
        <f t="shared" si="16"/>
        <v>63.00000000000002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B64" s="16">
        <v>1</v>
      </c>
      <c r="C64" s="15"/>
      <c r="D64" s="15"/>
      <c r="E64" s="15"/>
      <c r="F64" s="15"/>
      <c r="G64" s="15"/>
      <c r="H64" s="15"/>
      <c r="I64" s="15"/>
      <c r="J64" s="9">
        <f t="shared" si="10"/>
        <v>-1</v>
      </c>
      <c r="K64" s="9">
        <f t="shared" si="11"/>
        <v>0</v>
      </c>
      <c r="L64" s="9">
        <f t="shared" si="17"/>
        <v>59</v>
      </c>
      <c r="M64" s="9">
        <f t="shared" si="17"/>
        <v>40</v>
      </c>
      <c r="N64" s="5">
        <f t="shared" si="12"/>
        <v>-0.63</v>
      </c>
      <c r="O64" s="11">
        <f t="shared" si="16"/>
        <v>62.37000000000002</v>
      </c>
      <c r="P64" s="5">
        <f t="shared" si="13"/>
        <v>99</v>
      </c>
      <c r="Q64" s="9">
        <f t="shared" si="14"/>
        <v>1</v>
      </c>
      <c r="R64" s="9">
        <f t="shared" si="15"/>
        <v>0</v>
      </c>
    </row>
    <row r="65" spans="1:18" ht="12.75">
      <c r="A65" s="27">
        <v>32808</v>
      </c>
      <c r="B65" s="15"/>
      <c r="C65" s="15"/>
      <c r="D65" s="16">
        <v>1</v>
      </c>
      <c r="E65" s="15"/>
      <c r="F65" s="15"/>
      <c r="G65" s="15"/>
      <c r="H65" s="15"/>
      <c r="I65" s="15"/>
      <c r="J65" s="9">
        <f t="shared" si="10"/>
        <v>1</v>
      </c>
      <c r="K65" s="9">
        <f t="shared" si="11"/>
        <v>0</v>
      </c>
      <c r="L65" s="9">
        <f aca="true" t="shared" si="18" ref="L65:M84">L64+J65</f>
        <v>60</v>
      </c>
      <c r="M65" s="9">
        <f t="shared" si="18"/>
        <v>40</v>
      </c>
      <c r="N65" s="5">
        <f t="shared" si="12"/>
        <v>0.63</v>
      </c>
      <c r="O65" s="11">
        <f t="shared" si="16"/>
        <v>63.00000000000002</v>
      </c>
      <c r="P65" s="5">
        <f t="shared" si="13"/>
        <v>100</v>
      </c>
      <c r="Q65" s="9">
        <f t="shared" si="14"/>
        <v>0</v>
      </c>
      <c r="R65" s="9">
        <f t="shared" si="15"/>
        <v>1</v>
      </c>
    </row>
    <row r="66" spans="1:18" ht="12.75">
      <c r="A66" s="27">
        <v>32809</v>
      </c>
      <c r="B66" s="15"/>
      <c r="C66" s="15"/>
      <c r="D66" s="15"/>
      <c r="E66" s="15"/>
      <c r="F66" s="15"/>
      <c r="G66" s="15"/>
      <c r="H66" s="15"/>
      <c r="I66" s="15"/>
      <c r="J66" s="9">
        <f t="shared" si="10"/>
        <v>0</v>
      </c>
      <c r="K66" s="9">
        <f t="shared" si="11"/>
        <v>0</v>
      </c>
      <c r="L66" s="9">
        <f t="shared" si="18"/>
        <v>60</v>
      </c>
      <c r="M66" s="9">
        <f t="shared" si="18"/>
        <v>40</v>
      </c>
      <c r="N66" s="5">
        <f t="shared" si="12"/>
        <v>0</v>
      </c>
      <c r="O66" s="11">
        <f t="shared" si="16"/>
        <v>63.00000000000002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2.75">
      <c r="A67" s="27">
        <v>32810</v>
      </c>
      <c r="B67" s="15"/>
      <c r="C67" s="15"/>
      <c r="D67" s="15"/>
      <c r="E67" s="16">
        <v>1</v>
      </c>
      <c r="F67" s="15"/>
      <c r="G67" s="15"/>
      <c r="H67" s="15"/>
      <c r="I67" s="15"/>
      <c r="J67" s="9">
        <f t="shared" si="10"/>
        <v>1</v>
      </c>
      <c r="K67" s="9">
        <f t="shared" si="11"/>
        <v>0</v>
      </c>
      <c r="L67" s="9">
        <f t="shared" si="18"/>
        <v>61</v>
      </c>
      <c r="M67" s="9">
        <f t="shared" si="18"/>
        <v>40</v>
      </c>
      <c r="N67" s="5">
        <f t="shared" si="12"/>
        <v>0.63</v>
      </c>
      <c r="O67" s="11">
        <f t="shared" si="16"/>
        <v>63.630000000000024</v>
      </c>
      <c r="P67" s="5">
        <f t="shared" si="13"/>
        <v>101.00000000000001</v>
      </c>
      <c r="Q67" s="9">
        <f t="shared" si="14"/>
        <v>0</v>
      </c>
      <c r="R67" s="9">
        <f t="shared" si="15"/>
        <v>1</v>
      </c>
      <c r="S67" s="8" t="s">
        <v>66</v>
      </c>
    </row>
    <row r="68" spans="1:18" ht="12.75">
      <c r="A68" s="27">
        <v>32811</v>
      </c>
      <c r="B68" s="15"/>
      <c r="C68" s="15"/>
      <c r="D68" s="15"/>
      <c r="E68" s="15"/>
      <c r="F68" s="15"/>
      <c r="G68" s="15"/>
      <c r="H68" s="15"/>
      <c r="I68" s="15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61</v>
      </c>
      <c r="M68" s="9">
        <f t="shared" si="18"/>
        <v>40</v>
      </c>
      <c r="N68" s="5">
        <f aca="true" t="shared" si="21" ref="N68:N101">(+J68+K68)*($J$103/($J$103+$K$103))</f>
        <v>0</v>
      </c>
      <c r="O68" s="11">
        <f t="shared" si="16"/>
        <v>63.630000000000024</v>
      </c>
      <c r="P68" s="5">
        <f aca="true" t="shared" si="22" ref="P68:P101">O68*100/$N$103</f>
        <v>101.00000000000001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B69" s="15"/>
      <c r="C69" s="15"/>
      <c r="D69" s="15"/>
      <c r="E69" s="15"/>
      <c r="F69" s="15"/>
      <c r="G69" s="15"/>
      <c r="H69" s="15"/>
      <c r="I69" s="15"/>
      <c r="J69" s="9">
        <f t="shared" si="19"/>
        <v>0</v>
      </c>
      <c r="K69" s="9">
        <f t="shared" si="20"/>
        <v>0</v>
      </c>
      <c r="L69" s="9">
        <f t="shared" si="18"/>
        <v>61</v>
      </c>
      <c r="M69" s="9">
        <f t="shared" si="18"/>
        <v>40</v>
      </c>
      <c r="N69" s="5">
        <f t="shared" si="21"/>
        <v>0</v>
      </c>
      <c r="O69" s="11">
        <f aca="true" t="shared" si="25" ref="O69:O101">O68+N69</f>
        <v>63.630000000000024</v>
      </c>
      <c r="P69" s="5">
        <f t="shared" si="22"/>
        <v>101.00000000000001</v>
      </c>
      <c r="Q69" s="9">
        <f t="shared" si="23"/>
        <v>0</v>
      </c>
      <c r="R69" s="9">
        <f t="shared" si="24"/>
        <v>0</v>
      </c>
    </row>
    <row r="70" spans="1:18" ht="12.75">
      <c r="A70" s="27">
        <v>32813</v>
      </c>
      <c r="B70" s="15"/>
      <c r="C70" s="15"/>
      <c r="D70" s="15"/>
      <c r="E70" s="15"/>
      <c r="F70" s="15"/>
      <c r="G70" s="16">
        <v>1</v>
      </c>
      <c r="H70" s="15"/>
      <c r="I70" s="15"/>
      <c r="J70" s="9">
        <f t="shared" si="19"/>
        <v>0</v>
      </c>
      <c r="K70" s="9">
        <f t="shared" si="20"/>
        <v>-1</v>
      </c>
      <c r="L70" s="9">
        <f t="shared" si="18"/>
        <v>61</v>
      </c>
      <c r="M70" s="9">
        <f t="shared" si="18"/>
        <v>39</v>
      </c>
      <c r="N70" s="5">
        <f t="shared" si="21"/>
        <v>-0.63</v>
      </c>
      <c r="O70" s="11">
        <f t="shared" si="25"/>
        <v>63.00000000000002</v>
      </c>
      <c r="P70" s="5">
        <f t="shared" si="22"/>
        <v>100</v>
      </c>
      <c r="Q70" s="9">
        <f t="shared" si="23"/>
        <v>1</v>
      </c>
      <c r="R70" s="9">
        <f t="shared" si="24"/>
        <v>0</v>
      </c>
    </row>
    <row r="71" spans="1:18" ht="12.75">
      <c r="A71" s="27">
        <v>32814</v>
      </c>
      <c r="B71" s="15"/>
      <c r="C71" s="15"/>
      <c r="D71" s="15"/>
      <c r="E71" s="15"/>
      <c r="F71" s="15"/>
      <c r="G71" s="15"/>
      <c r="H71" s="15"/>
      <c r="I71" s="15"/>
      <c r="J71" s="9">
        <f t="shared" si="19"/>
        <v>0</v>
      </c>
      <c r="K71" s="9">
        <f t="shared" si="20"/>
        <v>0</v>
      </c>
      <c r="L71" s="9">
        <f t="shared" si="18"/>
        <v>61</v>
      </c>
      <c r="M71" s="9">
        <f t="shared" si="18"/>
        <v>39</v>
      </c>
      <c r="N71" s="5">
        <f t="shared" si="21"/>
        <v>0</v>
      </c>
      <c r="O71" s="11">
        <f t="shared" si="25"/>
        <v>63.00000000000002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B72" s="15"/>
      <c r="C72" s="15"/>
      <c r="D72" s="15"/>
      <c r="E72" s="15"/>
      <c r="F72" s="15"/>
      <c r="G72" s="15"/>
      <c r="H72" s="15"/>
      <c r="I72" s="15"/>
      <c r="J72" s="9">
        <f t="shared" si="19"/>
        <v>0</v>
      </c>
      <c r="K72" s="9">
        <f t="shared" si="20"/>
        <v>0</v>
      </c>
      <c r="L72" s="9">
        <f t="shared" si="18"/>
        <v>61</v>
      </c>
      <c r="M72" s="9">
        <f t="shared" si="18"/>
        <v>39</v>
      </c>
      <c r="N72" s="5">
        <f t="shared" si="21"/>
        <v>0</v>
      </c>
      <c r="O72" s="11">
        <f t="shared" si="25"/>
        <v>63.00000000000002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B73" s="15"/>
      <c r="C73" s="15"/>
      <c r="D73" s="15"/>
      <c r="E73" s="15"/>
      <c r="F73" s="15"/>
      <c r="G73" s="15"/>
      <c r="H73" s="15"/>
      <c r="I73" s="15"/>
      <c r="J73" s="9">
        <f t="shared" si="19"/>
        <v>0</v>
      </c>
      <c r="K73" s="9">
        <f t="shared" si="20"/>
        <v>0</v>
      </c>
      <c r="L73" s="9">
        <f t="shared" si="18"/>
        <v>61</v>
      </c>
      <c r="M73" s="9">
        <f t="shared" si="18"/>
        <v>39</v>
      </c>
      <c r="N73" s="5">
        <f t="shared" si="21"/>
        <v>0</v>
      </c>
      <c r="O73" s="11">
        <f t="shared" si="25"/>
        <v>63.00000000000002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B74" s="15"/>
      <c r="C74" s="15"/>
      <c r="D74" s="15"/>
      <c r="E74" s="15"/>
      <c r="F74" s="15"/>
      <c r="G74" s="15"/>
      <c r="H74" s="15"/>
      <c r="I74" s="15"/>
      <c r="J74" s="9">
        <f t="shared" si="19"/>
        <v>0</v>
      </c>
      <c r="K74" s="9">
        <f t="shared" si="20"/>
        <v>0</v>
      </c>
      <c r="L74" s="9">
        <f t="shared" si="18"/>
        <v>61</v>
      </c>
      <c r="M74" s="9">
        <f t="shared" si="18"/>
        <v>39</v>
      </c>
      <c r="N74" s="5">
        <f t="shared" si="21"/>
        <v>0</v>
      </c>
      <c r="O74" s="11">
        <f t="shared" si="25"/>
        <v>63.00000000000002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B75" s="15"/>
      <c r="C75" s="15"/>
      <c r="D75" s="15"/>
      <c r="E75" s="15"/>
      <c r="F75" s="15"/>
      <c r="G75" s="15"/>
      <c r="H75" s="15"/>
      <c r="I75" s="15"/>
      <c r="J75" s="9">
        <f t="shared" si="19"/>
        <v>0</v>
      </c>
      <c r="K75" s="9">
        <f t="shared" si="20"/>
        <v>0</v>
      </c>
      <c r="L75" s="9">
        <f t="shared" si="18"/>
        <v>61</v>
      </c>
      <c r="M75" s="9">
        <f t="shared" si="18"/>
        <v>39</v>
      </c>
      <c r="N75" s="5">
        <f t="shared" si="21"/>
        <v>0</v>
      </c>
      <c r="O75" s="11">
        <f t="shared" si="25"/>
        <v>63.00000000000002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B76" s="15"/>
      <c r="C76" s="15"/>
      <c r="D76" s="15"/>
      <c r="E76" s="16">
        <v>1</v>
      </c>
      <c r="F76" s="15"/>
      <c r="G76" s="15"/>
      <c r="H76" s="15"/>
      <c r="I76" s="15"/>
      <c r="J76" s="9">
        <f t="shared" si="19"/>
        <v>1</v>
      </c>
      <c r="K76" s="9">
        <f t="shared" si="20"/>
        <v>0</v>
      </c>
      <c r="L76" s="9">
        <f t="shared" si="18"/>
        <v>62</v>
      </c>
      <c r="M76" s="9">
        <f t="shared" si="18"/>
        <v>39</v>
      </c>
      <c r="N76" s="5">
        <f t="shared" si="21"/>
        <v>0.63</v>
      </c>
      <c r="O76" s="11">
        <f t="shared" si="25"/>
        <v>63.630000000000024</v>
      </c>
      <c r="P76" s="5">
        <f t="shared" si="22"/>
        <v>101.00000000000001</v>
      </c>
      <c r="Q76" s="9">
        <f t="shared" si="23"/>
        <v>0</v>
      </c>
      <c r="R76" s="9">
        <f t="shared" si="24"/>
        <v>1</v>
      </c>
    </row>
    <row r="77" spans="1:18" ht="12.75">
      <c r="A77" s="27">
        <v>32820</v>
      </c>
      <c r="B77" s="15"/>
      <c r="C77" s="15"/>
      <c r="D77" s="15"/>
      <c r="E77" s="15"/>
      <c r="F77" s="15"/>
      <c r="G77" s="15"/>
      <c r="H77" s="15"/>
      <c r="I77" s="15"/>
      <c r="J77" s="9">
        <f t="shared" si="19"/>
        <v>0</v>
      </c>
      <c r="K77" s="9">
        <f t="shared" si="20"/>
        <v>0</v>
      </c>
      <c r="L77" s="9">
        <f t="shared" si="18"/>
        <v>62</v>
      </c>
      <c r="M77" s="9">
        <f t="shared" si="18"/>
        <v>39</v>
      </c>
      <c r="N77" s="5">
        <f t="shared" si="21"/>
        <v>0</v>
      </c>
      <c r="O77" s="11">
        <f t="shared" si="25"/>
        <v>63.630000000000024</v>
      </c>
      <c r="P77" s="5">
        <f t="shared" si="22"/>
        <v>101.00000000000001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B78" s="15"/>
      <c r="C78" s="15"/>
      <c r="D78" s="15"/>
      <c r="E78" s="16">
        <v>1</v>
      </c>
      <c r="F78" s="15"/>
      <c r="G78" s="15"/>
      <c r="H78" s="15"/>
      <c r="I78" s="15"/>
      <c r="J78" s="9">
        <f t="shared" si="19"/>
        <v>1</v>
      </c>
      <c r="K78" s="9">
        <f t="shared" si="20"/>
        <v>0</v>
      </c>
      <c r="L78" s="9">
        <f t="shared" si="18"/>
        <v>63</v>
      </c>
      <c r="M78" s="9">
        <f t="shared" si="18"/>
        <v>39</v>
      </c>
      <c r="N78" s="5">
        <f t="shared" si="21"/>
        <v>0.63</v>
      </c>
      <c r="O78" s="11">
        <f t="shared" si="25"/>
        <v>64.26000000000002</v>
      </c>
      <c r="P78" s="5">
        <f t="shared" si="22"/>
        <v>102</v>
      </c>
      <c r="Q78" s="9">
        <f t="shared" si="23"/>
        <v>0</v>
      </c>
      <c r="R78" s="9">
        <f t="shared" si="24"/>
        <v>1</v>
      </c>
    </row>
    <row r="79" spans="1:18" ht="12.75">
      <c r="A79" s="27">
        <v>32822</v>
      </c>
      <c r="B79" s="15"/>
      <c r="C79" s="15"/>
      <c r="D79" s="15"/>
      <c r="E79" s="15"/>
      <c r="F79" s="16">
        <v>1</v>
      </c>
      <c r="G79" s="15"/>
      <c r="H79" s="15"/>
      <c r="I79" s="15"/>
      <c r="J79" s="9">
        <f t="shared" si="19"/>
        <v>0</v>
      </c>
      <c r="K79" s="9">
        <f t="shared" si="20"/>
        <v>-1</v>
      </c>
      <c r="L79" s="9">
        <f t="shared" si="18"/>
        <v>63</v>
      </c>
      <c r="M79" s="9">
        <f t="shared" si="18"/>
        <v>38</v>
      </c>
      <c r="N79" s="5">
        <f t="shared" si="21"/>
        <v>-0.63</v>
      </c>
      <c r="O79" s="11">
        <f t="shared" si="25"/>
        <v>63.63000000000002</v>
      </c>
      <c r="P79" s="5">
        <f t="shared" si="22"/>
        <v>101</v>
      </c>
      <c r="Q79" s="9">
        <f t="shared" si="23"/>
        <v>1</v>
      </c>
      <c r="R79" s="9">
        <f t="shared" si="24"/>
        <v>0</v>
      </c>
    </row>
    <row r="80" spans="1:18" ht="12.75">
      <c r="A80" s="27">
        <v>32823</v>
      </c>
      <c r="B80" s="15"/>
      <c r="C80" s="15"/>
      <c r="D80" s="15"/>
      <c r="E80" s="15"/>
      <c r="F80" s="15"/>
      <c r="G80" s="15"/>
      <c r="H80" s="15"/>
      <c r="I80" s="15"/>
      <c r="J80" s="9">
        <f t="shared" si="19"/>
        <v>0</v>
      </c>
      <c r="K80" s="9">
        <f t="shared" si="20"/>
        <v>0</v>
      </c>
      <c r="L80" s="9">
        <f t="shared" si="18"/>
        <v>63</v>
      </c>
      <c r="M80" s="9">
        <f t="shared" si="18"/>
        <v>38</v>
      </c>
      <c r="N80" s="5">
        <f t="shared" si="21"/>
        <v>0</v>
      </c>
      <c r="O80" s="11">
        <f t="shared" si="25"/>
        <v>63.63000000000002</v>
      </c>
      <c r="P80" s="5">
        <f t="shared" si="22"/>
        <v>101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5"/>
      <c r="C81" s="15"/>
      <c r="D81" s="15"/>
      <c r="E81" s="15"/>
      <c r="F81" s="15"/>
      <c r="G81" s="15"/>
      <c r="H81" s="15"/>
      <c r="I81" s="15"/>
      <c r="J81" s="9">
        <f t="shared" si="19"/>
        <v>0</v>
      </c>
      <c r="K81" s="9">
        <f t="shared" si="20"/>
        <v>0</v>
      </c>
      <c r="L81" s="9">
        <f t="shared" si="18"/>
        <v>63</v>
      </c>
      <c r="M81" s="9">
        <f t="shared" si="18"/>
        <v>38</v>
      </c>
      <c r="N81" s="5">
        <f t="shared" si="21"/>
        <v>0</v>
      </c>
      <c r="O81" s="11">
        <f t="shared" si="25"/>
        <v>63.63000000000002</v>
      </c>
      <c r="P81" s="5">
        <f t="shared" si="22"/>
        <v>101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B82" s="15"/>
      <c r="C82" s="15"/>
      <c r="D82" s="15"/>
      <c r="E82" s="15"/>
      <c r="F82" s="15"/>
      <c r="G82" s="15"/>
      <c r="H82" s="15"/>
      <c r="I82" s="15"/>
      <c r="J82" s="9">
        <f t="shared" si="19"/>
        <v>0</v>
      </c>
      <c r="K82" s="9">
        <f t="shared" si="20"/>
        <v>0</v>
      </c>
      <c r="L82" s="9">
        <f t="shared" si="18"/>
        <v>63</v>
      </c>
      <c r="M82" s="9">
        <f t="shared" si="18"/>
        <v>38</v>
      </c>
      <c r="N82" s="5">
        <f t="shared" si="21"/>
        <v>0</v>
      </c>
      <c r="O82" s="11">
        <f t="shared" si="25"/>
        <v>63.63000000000002</v>
      </c>
      <c r="P82" s="5">
        <f t="shared" si="22"/>
        <v>101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B83" s="15"/>
      <c r="C83" s="15"/>
      <c r="D83" s="15"/>
      <c r="E83" s="15"/>
      <c r="F83" s="15"/>
      <c r="G83" s="15"/>
      <c r="H83" s="15"/>
      <c r="I83" s="16">
        <v>1</v>
      </c>
      <c r="J83" s="9">
        <f t="shared" si="19"/>
        <v>0</v>
      </c>
      <c r="K83" s="9">
        <f t="shared" si="20"/>
        <v>1</v>
      </c>
      <c r="L83" s="9">
        <f t="shared" si="18"/>
        <v>63</v>
      </c>
      <c r="M83" s="9">
        <f t="shared" si="18"/>
        <v>39</v>
      </c>
      <c r="N83" s="5">
        <f t="shared" si="21"/>
        <v>0.63</v>
      </c>
      <c r="O83" s="11">
        <f t="shared" si="25"/>
        <v>64.26000000000002</v>
      </c>
      <c r="P83" s="5">
        <f t="shared" si="22"/>
        <v>102</v>
      </c>
      <c r="Q83" s="9">
        <f t="shared" si="23"/>
        <v>0</v>
      </c>
      <c r="R83" s="9">
        <f t="shared" si="24"/>
        <v>1</v>
      </c>
    </row>
    <row r="84" spans="1:18" ht="12.75">
      <c r="A84" s="27">
        <v>32827</v>
      </c>
      <c r="B84" s="15"/>
      <c r="C84" s="15"/>
      <c r="D84" s="15"/>
      <c r="E84" s="15"/>
      <c r="F84" s="15"/>
      <c r="G84" s="15"/>
      <c r="H84" s="15"/>
      <c r="I84" s="15"/>
      <c r="J84" s="9">
        <f t="shared" si="19"/>
        <v>0</v>
      </c>
      <c r="K84" s="9">
        <f t="shared" si="20"/>
        <v>0</v>
      </c>
      <c r="L84" s="9">
        <f t="shared" si="18"/>
        <v>63</v>
      </c>
      <c r="M84" s="9">
        <f t="shared" si="18"/>
        <v>39</v>
      </c>
      <c r="N84" s="5">
        <f t="shared" si="21"/>
        <v>0</v>
      </c>
      <c r="O84" s="11">
        <f t="shared" si="25"/>
        <v>64.26000000000002</v>
      </c>
      <c r="P84" s="5">
        <f t="shared" si="22"/>
        <v>102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B85" s="15"/>
      <c r="C85" s="15"/>
      <c r="D85" s="15"/>
      <c r="E85" s="15"/>
      <c r="F85" s="15"/>
      <c r="G85" s="16">
        <v>2</v>
      </c>
      <c r="H85" s="15"/>
      <c r="I85" s="15"/>
      <c r="J85" s="9">
        <f t="shared" si="19"/>
        <v>0</v>
      </c>
      <c r="K85" s="9">
        <f t="shared" si="20"/>
        <v>-2</v>
      </c>
      <c r="L85" s="9">
        <f aca="true" t="shared" si="26" ref="L85:M101">L84+J85</f>
        <v>63</v>
      </c>
      <c r="M85" s="9">
        <f t="shared" si="26"/>
        <v>37</v>
      </c>
      <c r="N85" s="5">
        <f t="shared" si="21"/>
        <v>-1.26</v>
      </c>
      <c r="O85" s="11">
        <f t="shared" si="25"/>
        <v>63.00000000000002</v>
      </c>
      <c r="P85" s="5">
        <f t="shared" si="22"/>
        <v>100</v>
      </c>
      <c r="Q85" s="9">
        <f t="shared" si="23"/>
        <v>2</v>
      </c>
      <c r="R85" s="9">
        <f t="shared" si="24"/>
        <v>0</v>
      </c>
    </row>
    <row r="86" spans="1:18" ht="12.75">
      <c r="A86" s="27">
        <v>32829</v>
      </c>
      <c r="B86" s="15"/>
      <c r="C86" s="15"/>
      <c r="D86" s="15"/>
      <c r="E86" s="15"/>
      <c r="F86" s="15"/>
      <c r="G86" s="15"/>
      <c r="H86" s="15"/>
      <c r="I86" s="15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37</v>
      </c>
      <c r="N86" s="5">
        <f t="shared" si="21"/>
        <v>0</v>
      </c>
      <c r="O86" s="11">
        <f t="shared" si="25"/>
        <v>63.00000000000002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15"/>
      <c r="C87" s="15"/>
      <c r="D87" s="15"/>
      <c r="E87" s="15"/>
      <c r="F87" s="15"/>
      <c r="G87" s="15"/>
      <c r="H87" s="15"/>
      <c r="I87" s="15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37</v>
      </c>
      <c r="N87" s="5">
        <f t="shared" si="21"/>
        <v>0</v>
      </c>
      <c r="O87" s="11">
        <f t="shared" si="25"/>
        <v>63.00000000000002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5"/>
      <c r="C88" s="15"/>
      <c r="D88" s="15"/>
      <c r="E88" s="15"/>
      <c r="F88" s="15"/>
      <c r="G88" s="15"/>
      <c r="H88" s="15"/>
      <c r="I88" s="15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37</v>
      </c>
      <c r="N88" s="5">
        <f t="shared" si="21"/>
        <v>0</v>
      </c>
      <c r="O88" s="11">
        <f t="shared" si="25"/>
        <v>63.00000000000002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5"/>
      <c r="C89" s="15"/>
      <c r="D89" s="15"/>
      <c r="E89" s="15"/>
      <c r="F89" s="15"/>
      <c r="G89" s="15"/>
      <c r="H89" s="15"/>
      <c r="I89" s="15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37</v>
      </c>
      <c r="N89" s="5">
        <f t="shared" si="21"/>
        <v>0</v>
      </c>
      <c r="O89" s="11">
        <f t="shared" si="25"/>
        <v>63.00000000000002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B90" s="15"/>
      <c r="C90" s="15"/>
      <c r="D90" s="15"/>
      <c r="E90" s="15"/>
      <c r="F90" s="15"/>
      <c r="G90" s="15"/>
      <c r="H90" s="15"/>
      <c r="I90" s="15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37</v>
      </c>
      <c r="N90" s="5">
        <f t="shared" si="21"/>
        <v>0</v>
      </c>
      <c r="O90" s="11">
        <f t="shared" si="25"/>
        <v>63.00000000000002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5"/>
      <c r="C91" s="15"/>
      <c r="D91" s="15"/>
      <c r="E91" s="15"/>
      <c r="F91" s="15"/>
      <c r="G91" s="15"/>
      <c r="H91" s="15"/>
      <c r="I91" s="15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37</v>
      </c>
      <c r="N91" s="5">
        <f t="shared" si="21"/>
        <v>0</v>
      </c>
      <c r="O91" s="11">
        <f t="shared" si="25"/>
        <v>63.00000000000002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5"/>
      <c r="C92" s="15"/>
      <c r="D92" s="15"/>
      <c r="E92" s="15"/>
      <c r="F92" s="15"/>
      <c r="G92" s="15"/>
      <c r="H92" s="15"/>
      <c r="I92" s="15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37</v>
      </c>
      <c r="N92" s="5">
        <f t="shared" si="21"/>
        <v>0</v>
      </c>
      <c r="O92" s="11">
        <f t="shared" si="25"/>
        <v>63.00000000000002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5"/>
      <c r="C93" s="15"/>
      <c r="D93" s="15"/>
      <c r="E93" s="15"/>
      <c r="F93" s="15"/>
      <c r="G93" s="15"/>
      <c r="H93" s="15"/>
      <c r="I93" s="15"/>
      <c r="J93" s="9">
        <f t="shared" si="19"/>
        <v>0</v>
      </c>
      <c r="K93" s="9">
        <f t="shared" si="20"/>
        <v>0</v>
      </c>
      <c r="L93" s="9">
        <f t="shared" si="26"/>
        <v>63</v>
      </c>
      <c r="M93" s="9">
        <f t="shared" si="26"/>
        <v>37</v>
      </c>
      <c r="N93" s="5">
        <f t="shared" si="21"/>
        <v>0</v>
      </c>
      <c r="O93" s="11">
        <f t="shared" si="25"/>
        <v>63.00000000000002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B94" s="15"/>
      <c r="C94" s="15"/>
      <c r="D94" s="15"/>
      <c r="E94" s="15"/>
      <c r="F94" s="15"/>
      <c r="G94" s="15"/>
      <c r="H94" s="15"/>
      <c r="I94" s="15"/>
      <c r="J94" s="9">
        <f t="shared" si="19"/>
        <v>0</v>
      </c>
      <c r="K94" s="9">
        <f t="shared" si="20"/>
        <v>0</v>
      </c>
      <c r="L94" s="9">
        <f t="shared" si="26"/>
        <v>63</v>
      </c>
      <c r="M94" s="9">
        <f t="shared" si="26"/>
        <v>37</v>
      </c>
      <c r="N94" s="5">
        <f t="shared" si="21"/>
        <v>0</v>
      </c>
      <c r="O94" s="11">
        <f t="shared" si="25"/>
        <v>63.00000000000002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B95" s="15"/>
      <c r="C95" s="15"/>
      <c r="D95" s="15"/>
      <c r="E95" s="15"/>
      <c r="F95" s="15"/>
      <c r="G95" s="15"/>
      <c r="H95" s="15"/>
      <c r="I95" s="15"/>
      <c r="J95" s="9">
        <f t="shared" si="19"/>
        <v>0</v>
      </c>
      <c r="K95" s="9">
        <f t="shared" si="20"/>
        <v>0</v>
      </c>
      <c r="L95" s="9">
        <f t="shared" si="26"/>
        <v>63</v>
      </c>
      <c r="M95" s="9">
        <f t="shared" si="26"/>
        <v>37</v>
      </c>
      <c r="N95" s="5">
        <f t="shared" si="21"/>
        <v>0</v>
      </c>
      <c r="O95" s="11">
        <f t="shared" si="25"/>
        <v>63.00000000000002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B96" s="15"/>
      <c r="C96" s="15"/>
      <c r="D96" s="15"/>
      <c r="E96" s="15"/>
      <c r="F96" s="15"/>
      <c r="G96" s="15"/>
      <c r="H96" s="15"/>
      <c r="I96" s="15"/>
      <c r="J96" s="9">
        <f t="shared" si="19"/>
        <v>0</v>
      </c>
      <c r="K96" s="9">
        <f t="shared" si="20"/>
        <v>0</v>
      </c>
      <c r="L96" s="9">
        <f t="shared" si="26"/>
        <v>63</v>
      </c>
      <c r="M96" s="9">
        <f t="shared" si="26"/>
        <v>37</v>
      </c>
      <c r="N96" s="5">
        <f t="shared" si="21"/>
        <v>0</v>
      </c>
      <c r="O96" s="11">
        <f t="shared" si="25"/>
        <v>63.00000000000002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5"/>
      <c r="C97" s="15"/>
      <c r="D97" s="15"/>
      <c r="E97" s="15"/>
      <c r="F97" s="15"/>
      <c r="G97" s="15"/>
      <c r="H97" s="15"/>
      <c r="I97" s="15"/>
      <c r="J97" s="9">
        <f t="shared" si="19"/>
        <v>0</v>
      </c>
      <c r="K97" s="9">
        <f t="shared" si="20"/>
        <v>0</v>
      </c>
      <c r="L97" s="9">
        <f t="shared" si="26"/>
        <v>63</v>
      </c>
      <c r="M97" s="9">
        <f t="shared" si="26"/>
        <v>37</v>
      </c>
      <c r="N97" s="5">
        <f t="shared" si="21"/>
        <v>0</v>
      </c>
      <c r="O97" s="11">
        <f t="shared" si="25"/>
        <v>63.00000000000002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5"/>
      <c r="C98" s="15"/>
      <c r="D98" s="15"/>
      <c r="E98" s="15"/>
      <c r="F98" s="15"/>
      <c r="G98" s="15"/>
      <c r="H98" s="15"/>
      <c r="I98" s="15"/>
      <c r="J98" s="9">
        <f t="shared" si="19"/>
        <v>0</v>
      </c>
      <c r="K98" s="9">
        <f t="shared" si="20"/>
        <v>0</v>
      </c>
      <c r="L98" s="9">
        <f t="shared" si="26"/>
        <v>63</v>
      </c>
      <c r="M98" s="9">
        <f t="shared" si="26"/>
        <v>37</v>
      </c>
      <c r="N98" s="5">
        <f t="shared" si="21"/>
        <v>0</v>
      </c>
      <c r="O98" s="11">
        <f t="shared" si="25"/>
        <v>63.00000000000002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5"/>
      <c r="C99" s="15"/>
      <c r="D99" s="15"/>
      <c r="E99" s="15"/>
      <c r="F99" s="15"/>
      <c r="G99" s="15"/>
      <c r="H99" s="15"/>
      <c r="I99" s="15"/>
      <c r="J99" s="9">
        <f t="shared" si="19"/>
        <v>0</v>
      </c>
      <c r="K99" s="9">
        <f t="shared" si="20"/>
        <v>0</v>
      </c>
      <c r="L99" s="9">
        <f t="shared" si="26"/>
        <v>63</v>
      </c>
      <c r="M99" s="9">
        <f t="shared" si="26"/>
        <v>37</v>
      </c>
      <c r="N99" s="5">
        <f t="shared" si="21"/>
        <v>0</v>
      </c>
      <c r="O99" s="11">
        <f t="shared" si="25"/>
        <v>63.00000000000002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5"/>
      <c r="C100" s="15"/>
      <c r="D100" s="15"/>
      <c r="E100" s="15"/>
      <c r="F100" s="15"/>
      <c r="G100" s="15"/>
      <c r="H100" s="15"/>
      <c r="I100" s="15"/>
      <c r="J100" s="9">
        <f t="shared" si="19"/>
        <v>0</v>
      </c>
      <c r="K100" s="9">
        <f t="shared" si="20"/>
        <v>0</v>
      </c>
      <c r="L100" s="9">
        <f t="shared" si="26"/>
        <v>63</v>
      </c>
      <c r="M100" s="9">
        <f t="shared" si="26"/>
        <v>37</v>
      </c>
      <c r="N100" s="5">
        <f t="shared" si="21"/>
        <v>0</v>
      </c>
      <c r="O100" s="11">
        <f t="shared" si="25"/>
        <v>63.00000000000002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5"/>
      <c r="C101" s="15"/>
      <c r="D101" s="15"/>
      <c r="E101" s="15"/>
      <c r="F101" s="15"/>
      <c r="G101" s="15"/>
      <c r="H101" s="15"/>
      <c r="I101" s="15"/>
      <c r="J101" s="9">
        <f t="shared" si="19"/>
        <v>0</v>
      </c>
      <c r="K101" s="9">
        <f t="shared" si="20"/>
        <v>0</v>
      </c>
      <c r="L101" s="9">
        <f t="shared" si="26"/>
        <v>63</v>
      </c>
      <c r="M101" s="9">
        <f t="shared" si="26"/>
        <v>37</v>
      </c>
      <c r="N101" s="5">
        <f t="shared" si="21"/>
        <v>0</v>
      </c>
      <c r="O101" s="11">
        <f t="shared" si="25"/>
        <v>63.00000000000002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2</v>
      </c>
      <c r="D103" s="9">
        <f t="shared" si="27"/>
        <v>22</v>
      </c>
      <c r="E103" s="9">
        <f t="shared" si="27"/>
        <v>47</v>
      </c>
      <c r="F103" s="9">
        <f t="shared" si="27"/>
        <v>3</v>
      </c>
      <c r="G103" s="9">
        <f t="shared" si="27"/>
        <v>8</v>
      </c>
      <c r="H103" s="9">
        <f t="shared" si="27"/>
        <v>17</v>
      </c>
      <c r="I103" s="9">
        <f t="shared" si="27"/>
        <v>31</v>
      </c>
      <c r="J103" s="9">
        <f t="shared" si="27"/>
        <v>63</v>
      </c>
      <c r="K103" s="9">
        <f t="shared" si="27"/>
        <v>37</v>
      </c>
      <c r="N103" s="5">
        <f>SUM(N4:N101)</f>
        <v>63.00000000000002</v>
      </c>
      <c r="Q103" s="11">
        <f>SUM(Q4:Q101)</f>
        <v>17</v>
      </c>
      <c r="R103" s="11">
        <f>SUM(R4:R101)</f>
        <v>117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10" sqref="D1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631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7"/>
      <c r="C4" s="17"/>
      <c r="D4" s="17"/>
      <c r="E4" s="17"/>
      <c r="F4" s="17"/>
      <c r="G4" s="17"/>
      <c r="H4" s="17"/>
      <c r="I4" s="17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0.45641838351822506</v>
      </c>
      <c r="AA4" s="5">
        <f aca="true" t="shared" si="6" ref="AA4:AA17">Z4*100/$Z$18</f>
        <v>0.15847860538827258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 s="17"/>
      <c r="C5" s="17"/>
      <c r="D5" s="17"/>
      <c r="E5" s="17"/>
      <c r="F5" s="17"/>
      <c r="G5" s="17"/>
      <c r="H5" s="17"/>
      <c r="I5" s="17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701</v>
      </c>
      <c r="W5"/>
      <c r="X5"/>
      <c r="Y5" s="1" t="s">
        <v>42</v>
      </c>
      <c r="Z5" s="11">
        <f>SUM(N11:N17)</f>
        <v>0.9128367670364501</v>
      </c>
      <c r="AA5" s="5">
        <f t="shared" si="6"/>
        <v>0.31695721077654515</v>
      </c>
      <c r="AB5" s="11">
        <f>SUM(Q11:Q17)+SUM(R11:R17)</f>
        <v>4</v>
      </c>
      <c r="AC5" s="11">
        <f>100*SUM(R11:R17)/AB5</f>
        <v>75</v>
      </c>
    </row>
    <row r="6" spans="1:29" ht="15">
      <c r="A6" s="27">
        <v>32749</v>
      </c>
      <c r="B6" s="17"/>
      <c r="C6" s="17"/>
      <c r="D6" s="17"/>
      <c r="E6" s="17"/>
      <c r="F6" s="17"/>
      <c r="G6" s="17"/>
      <c r="H6" s="17"/>
      <c r="I6" s="17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70</v>
      </c>
      <c r="W6"/>
      <c r="X6" s="1" t="s">
        <v>44</v>
      </c>
      <c r="Z6" s="11">
        <f>SUM(N18:N24)</f>
        <v>4.107765451664026</v>
      </c>
      <c r="AA6" s="5">
        <f t="shared" si="6"/>
        <v>1.4263074484944531</v>
      </c>
      <c r="AB6" s="11">
        <f>SUM(Q18:Q24)+SUM(R18:R24)</f>
        <v>17</v>
      </c>
      <c r="AC6" s="11">
        <f>100*SUM(R18:R24)/AB6</f>
        <v>76.47058823529412</v>
      </c>
    </row>
    <row r="7" spans="1:29" ht="15">
      <c r="A7" s="27">
        <v>32750</v>
      </c>
      <c r="B7" s="17"/>
      <c r="C7" s="17"/>
      <c r="D7" s="18">
        <v>1</v>
      </c>
      <c r="E7" s="17"/>
      <c r="F7" s="17"/>
      <c r="G7" s="17"/>
      <c r="H7" s="17"/>
      <c r="I7" s="17"/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0.45641838351822506</v>
      </c>
      <c r="O7" s="11">
        <f t="shared" si="8"/>
        <v>0.45641838351822506</v>
      </c>
      <c r="P7" s="5">
        <f t="shared" si="3"/>
        <v>0.15847860538827266</v>
      </c>
      <c r="Q7" s="9">
        <f t="shared" si="4"/>
        <v>0</v>
      </c>
      <c r="R7" s="9">
        <f t="shared" si="5"/>
        <v>1</v>
      </c>
      <c r="T7" s="8" t="s">
        <v>45</v>
      </c>
      <c r="V7" s="5">
        <f>V5*100/(V5+V6)</f>
        <v>90.92088197146563</v>
      </c>
      <c r="W7"/>
      <c r="Y7" s="1" t="s">
        <v>46</v>
      </c>
      <c r="Z7" s="11">
        <f>SUM(N25:N31)</f>
        <v>31.492868462757528</v>
      </c>
      <c r="AA7" s="5">
        <f t="shared" si="6"/>
        <v>10.935023771790807</v>
      </c>
      <c r="AB7" s="11">
        <f>SUM(Q25:Q31)+SUM(R25:R31)</f>
        <v>81</v>
      </c>
      <c r="AC7" s="11">
        <f>100*SUM(R25:R31)/AB7</f>
        <v>92.5925925925926</v>
      </c>
    </row>
    <row r="8" spans="1:29" ht="15">
      <c r="A8" s="27">
        <v>32751</v>
      </c>
      <c r="B8" s="17"/>
      <c r="C8" s="17"/>
      <c r="D8" s="17"/>
      <c r="E8" s="17"/>
      <c r="F8" s="17"/>
      <c r="G8" s="17"/>
      <c r="H8" s="17"/>
      <c r="I8" s="17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0.45641838351822506</v>
      </c>
      <c r="P8" s="5">
        <f t="shared" si="3"/>
        <v>0.15847860538827266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96.30427892234547</v>
      </c>
      <c r="AA8" s="5">
        <f t="shared" si="6"/>
        <v>33.4389857369255</v>
      </c>
      <c r="AB8" s="11">
        <f>SUM(Q32:Q38)+SUM(R32:R38)</f>
        <v>237</v>
      </c>
      <c r="AC8" s="11">
        <f>100*SUM(R32:R38)/AB8</f>
        <v>94.51476793248945</v>
      </c>
    </row>
    <row r="9" spans="1:29" ht="15">
      <c r="A9" s="27">
        <v>32752</v>
      </c>
      <c r="B9" s="17"/>
      <c r="C9" s="17"/>
      <c r="D9" s="17"/>
      <c r="E9" s="17"/>
      <c r="F9" s="17"/>
      <c r="G9" s="17"/>
      <c r="H9" s="17"/>
      <c r="I9" s="17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0.45641838351822506</v>
      </c>
      <c r="P9" s="5">
        <f t="shared" si="3"/>
        <v>0.15847860538827266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83.06814580031696</v>
      </c>
      <c r="AA9" s="5">
        <f t="shared" si="6"/>
        <v>28.843106180665607</v>
      </c>
      <c r="AB9" s="11">
        <f>SUM(Q39:Q45)+SUM(R39:R45)</f>
        <v>204</v>
      </c>
      <c r="AC9" s="11">
        <f>100*SUM(R39:R45)/AB9</f>
        <v>94.6078431372549</v>
      </c>
    </row>
    <row r="10" spans="1:29" ht="15">
      <c r="A10" s="27">
        <v>32753</v>
      </c>
      <c r="B10" s="17"/>
      <c r="C10" s="17"/>
      <c r="D10" s="17"/>
      <c r="E10" s="17"/>
      <c r="F10" s="17"/>
      <c r="G10" s="17"/>
      <c r="H10" s="17"/>
      <c r="I10" s="17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0.45641838351822506</v>
      </c>
      <c r="P10" s="5">
        <f t="shared" si="3"/>
        <v>0.15847860538827266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58.64197530864198</v>
      </c>
      <c r="W10"/>
      <c r="X10" s="8" t="s">
        <v>50</v>
      </c>
      <c r="Z10" s="11">
        <f>SUM(N46:N52)</f>
        <v>43.359746434231376</v>
      </c>
      <c r="AA10" s="5">
        <f t="shared" si="6"/>
        <v>15.05546751188589</v>
      </c>
      <c r="AB10" s="11">
        <f>SUM(Q46:Q52)+SUM(R46:R52)</f>
        <v>111</v>
      </c>
      <c r="AC10" s="11">
        <f>100*SUM(R46:R52)/AB10</f>
        <v>92.7927927927928</v>
      </c>
    </row>
    <row r="11" spans="1:29" ht="15">
      <c r="A11" s="27">
        <v>32754</v>
      </c>
      <c r="B11" s="17"/>
      <c r="C11" s="17"/>
      <c r="D11" s="17"/>
      <c r="E11" s="17"/>
      <c r="F11" s="17"/>
      <c r="G11" s="17"/>
      <c r="H11" s="17"/>
      <c r="I11" s="17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0.45641838351822506</v>
      </c>
      <c r="P11" s="5">
        <f t="shared" si="3"/>
        <v>0.15847860538827266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66.04774535809018</v>
      </c>
      <c r="W11"/>
      <c r="Y11" s="8" t="s">
        <v>52</v>
      </c>
      <c r="Z11" s="11">
        <f>SUM(N53:N59)</f>
        <v>6.389857369255152</v>
      </c>
      <c r="AA11" s="5">
        <f t="shared" si="6"/>
        <v>2.218700475435816</v>
      </c>
      <c r="AB11" s="11">
        <f>SUM(Q53:Q59)+SUM(R53:R59)</f>
        <v>20</v>
      </c>
      <c r="AC11" s="11">
        <f>100*SUM(R53:R59)/AB11</f>
        <v>85</v>
      </c>
    </row>
    <row r="12" spans="1:29" ht="15">
      <c r="A12" s="27">
        <v>32755</v>
      </c>
      <c r="B12" s="17"/>
      <c r="C12" s="17"/>
      <c r="D12" s="17"/>
      <c r="E12" s="17"/>
      <c r="F12" s="17"/>
      <c r="G12" s="17"/>
      <c r="H12" s="17"/>
      <c r="I12" s="17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0.45641838351822506</v>
      </c>
      <c r="P12" s="5">
        <f t="shared" si="3"/>
        <v>0.15847860538827266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62.62482168330956</v>
      </c>
      <c r="W12"/>
      <c r="X12" s="8" t="s">
        <v>54</v>
      </c>
      <c r="Z12" s="11">
        <f>SUM(N60:N66)</f>
        <v>5.9334389857369265</v>
      </c>
      <c r="AA12" s="5">
        <f t="shared" si="6"/>
        <v>2.0602218700475436</v>
      </c>
      <c r="AB12" s="11">
        <f>SUM(Q60:Q66)+SUM(R60:R66)</f>
        <v>15</v>
      </c>
      <c r="AC12" s="11">
        <f>100*SUM(R60:R66)/AB12</f>
        <v>93.33333333333333</v>
      </c>
    </row>
    <row r="13" spans="1:29" ht="15">
      <c r="A13" s="27">
        <v>32756</v>
      </c>
      <c r="B13" s="17"/>
      <c r="C13" s="17"/>
      <c r="D13" s="17"/>
      <c r="E13" s="17"/>
      <c r="F13" s="17"/>
      <c r="G13" s="17"/>
      <c r="H13" s="17"/>
      <c r="I13" s="17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0.45641838351822506</v>
      </c>
      <c r="P13" s="5">
        <f t="shared" si="3"/>
        <v>0.15847860538827266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5.020602218700476</v>
      </c>
      <c r="AA13" s="5">
        <f t="shared" si="6"/>
        <v>1.7432646592709982</v>
      </c>
      <c r="AB13" s="11">
        <f>SUM(Q67:Q73)+SUM(R67:R73)</f>
        <v>17</v>
      </c>
      <c r="AC13" s="11">
        <f>100*SUM(R67:R73)/AB13</f>
        <v>82.3529411764706</v>
      </c>
    </row>
    <row r="14" spans="1:29" ht="15">
      <c r="A14" s="27">
        <v>32757</v>
      </c>
      <c r="B14" s="17"/>
      <c r="C14" s="17"/>
      <c r="D14" s="17"/>
      <c r="E14" s="17"/>
      <c r="F14" s="17"/>
      <c r="G14" s="17"/>
      <c r="H14" s="17"/>
      <c r="I14" s="18">
        <v>1</v>
      </c>
      <c r="J14" s="9">
        <f t="shared" si="0"/>
        <v>0</v>
      </c>
      <c r="K14" s="9">
        <f t="shared" si="1"/>
        <v>1</v>
      </c>
      <c r="L14" s="9">
        <f t="shared" si="7"/>
        <v>1</v>
      </c>
      <c r="M14" s="9">
        <f t="shared" si="7"/>
        <v>1</v>
      </c>
      <c r="N14" s="5">
        <f t="shared" si="2"/>
        <v>0.45641838351822506</v>
      </c>
      <c r="O14" s="11">
        <f t="shared" si="8"/>
        <v>0.9128367670364501</v>
      </c>
      <c r="P14" s="5">
        <f t="shared" si="3"/>
        <v>0.3169572107765453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3.194928684627575</v>
      </c>
      <c r="AA14" s="5">
        <f t="shared" si="6"/>
        <v>1.1093502377179076</v>
      </c>
      <c r="AB14" s="11">
        <f>SUM(Q74:Q80)+SUM(R74:R80)</f>
        <v>39</v>
      </c>
      <c r="AC14" s="11">
        <f>100*SUM(R74:R80)/AB14</f>
        <v>58.97435897435897</v>
      </c>
    </row>
    <row r="15" spans="1:29" ht="15">
      <c r="A15" s="27">
        <v>32758</v>
      </c>
      <c r="B15" s="17"/>
      <c r="C15" s="17"/>
      <c r="D15" s="17"/>
      <c r="E15" s="17"/>
      <c r="F15" s="17"/>
      <c r="G15" s="17"/>
      <c r="H15" s="17"/>
      <c r="I15" s="17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1</v>
      </c>
      <c r="N15" s="5">
        <f t="shared" si="2"/>
        <v>0</v>
      </c>
      <c r="O15" s="11">
        <f t="shared" si="8"/>
        <v>0.9128367670364501</v>
      </c>
      <c r="P15" s="5">
        <f t="shared" si="3"/>
        <v>0.3169572107765453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3.6513470681458005</v>
      </c>
      <c r="AA15" s="5">
        <f t="shared" si="6"/>
        <v>1.2678288431061806</v>
      </c>
      <c r="AB15" s="11">
        <f>SUM(Q81:Q87)+SUM(R81:R87)</f>
        <v>10</v>
      </c>
      <c r="AC15" s="11">
        <f>100*SUM(R81:R87)/AB15</f>
        <v>90</v>
      </c>
    </row>
    <row r="16" spans="1:29" ht="12.75">
      <c r="A16" s="27">
        <v>32759</v>
      </c>
      <c r="B16" s="17"/>
      <c r="C16" s="17"/>
      <c r="D16" s="17"/>
      <c r="E16" s="17"/>
      <c r="F16" s="17"/>
      <c r="G16" s="17"/>
      <c r="H16" s="17"/>
      <c r="I16" s="17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0.9128367670364501</v>
      </c>
      <c r="P16" s="5">
        <f t="shared" si="3"/>
        <v>0.3169572107765453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3.194928684627575</v>
      </c>
      <c r="AA16" s="5">
        <f t="shared" si="6"/>
        <v>1.1093502377179076</v>
      </c>
      <c r="AB16" s="11">
        <f>SUM(Q88:Q94)+SUM(R88:R94)</f>
        <v>13</v>
      </c>
      <c r="AC16" s="11">
        <f>100*SUM(R88:R94)/AB16</f>
        <v>76.92307692307692</v>
      </c>
    </row>
    <row r="17" spans="1:29" ht="15">
      <c r="A17" s="27">
        <v>32760</v>
      </c>
      <c r="B17" s="17"/>
      <c r="C17" s="18">
        <v>1</v>
      </c>
      <c r="D17" s="17"/>
      <c r="E17" s="18">
        <v>1</v>
      </c>
      <c r="F17" s="17"/>
      <c r="G17" s="17"/>
      <c r="H17" s="18">
        <v>1</v>
      </c>
      <c r="I17" s="17"/>
      <c r="J17" s="9">
        <f t="shared" si="0"/>
        <v>0</v>
      </c>
      <c r="K17" s="9">
        <f t="shared" si="1"/>
        <v>1</v>
      </c>
      <c r="L17" s="9">
        <f t="shared" si="7"/>
        <v>1</v>
      </c>
      <c r="M17" s="9">
        <f t="shared" si="7"/>
        <v>2</v>
      </c>
      <c r="N17" s="5">
        <f t="shared" si="2"/>
        <v>0.45641838351822506</v>
      </c>
      <c r="O17" s="11">
        <f t="shared" si="8"/>
        <v>1.3692551505546753</v>
      </c>
      <c r="P17" s="5">
        <f t="shared" si="3"/>
        <v>0.47543581616481806</v>
      </c>
      <c r="Q17" s="9">
        <f t="shared" si="4"/>
        <v>1</v>
      </c>
      <c r="R17" s="9">
        <f t="shared" si="5"/>
        <v>2</v>
      </c>
      <c r="T17" s="8"/>
      <c r="X17"/>
      <c r="Y17" s="8" t="s">
        <v>59</v>
      </c>
      <c r="Z17" s="11">
        <f>SUM(N95:N101)</f>
        <v>0.9128367670364501</v>
      </c>
      <c r="AA17" s="5">
        <f t="shared" si="6"/>
        <v>0.31695721077654515</v>
      </c>
      <c r="AB17" s="11">
        <f>SUM(Q95:Q101)+SUM(R95:R101)</f>
        <v>2</v>
      </c>
      <c r="AC17" s="11">
        <f>100*SUM(R95:R101)/AB17</f>
        <v>100</v>
      </c>
    </row>
    <row r="18" spans="1:27" ht="12.75">
      <c r="A18" s="27">
        <v>32761</v>
      </c>
      <c r="B18" s="17"/>
      <c r="C18" s="18">
        <v>1</v>
      </c>
      <c r="D18" s="17"/>
      <c r="E18" s="17"/>
      <c r="F18" s="17"/>
      <c r="G18" s="17"/>
      <c r="H18" s="17"/>
      <c r="I18" s="17"/>
      <c r="J18" s="9">
        <f t="shared" si="0"/>
        <v>-1</v>
      </c>
      <c r="K18" s="9">
        <f t="shared" si="1"/>
        <v>0</v>
      </c>
      <c r="L18" s="9">
        <f t="shared" si="7"/>
        <v>0</v>
      </c>
      <c r="M18" s="9">
        <f t="shared" si="7"/>
        <v>2</v>
      </c>
      <c r="N18" s="5">
        <f t="shared" si="2"/>
        <v>-0.45641838351822506</v>
      </c>
      <c r="O18" s="11">
        <f t="shared" si="8"/>
        <v>0.9128367670364502</v>
      </c>
      <c r="P18" s="5">
        <f t="shared" si="3"/>
        <v>0.3169572107765454</v>
      </c>
      <c r="Q18" s="9">
        <f t="shared" si="4"/>
        <v>1</v>
      </c>
      <c r="R18" s="9">
        <f t="shared" si="5"/>
        <v>0</v>
      </c>
      <c r="T18" s="8"/>
      <c r="Y18" s="8" t="s">
        <v>60</v>
      </c>
      <c r="Z18" s="9">
        <f>SUM(Z4:Z17)</f>
        <v>288.00000000000006</v>
      </c>
      <c r="AA18" s="9">
        <f>SUM(AA4:AA17)</f>
        <v>99.99999999999997</v>
      </c>
    </row>
    <row r="19" spans="1:29" ht="15">
      <c r="A19" s="27">
        <v>32762</v>
      </c>
      <c r="B19" s="17"/>
      <c r="C19" s="18">
        <v>1</v>
      </c>
      <c r="D19" s="17"/>
      <c r="E19" s="17"/>
      <c r="F19" s="17"/>
      <c r="G19" s="17"/>
      <c r="H19" s="17"/>
      <c r="I19" s="17"/>
      <c r="J19" s="9">
        <f t="shared" si="0"/>
        <v>-1</v>
      </c>
      <c r="K19" s="9">
        <f t="shared" si="1"/>
        <v>0</v>
      </c>
      <c r="L19" s="9">
        <f t="shared" si="7"/>
        <v>-1</v>
      </c>
      <c r="M19" s="9">
        <f t="shared" si="7"/>
        <v>2</v>
      </c>
      <c r="N19" s="5">
        <f t="shared" si="2"/>
        <v>-0.45641838351822506</v>
      </c>
      <c r="O19" s="11">
        <f t="shared" si="8"/>
        <v>0.45641838351822517</v>
      </c>
      <c r="P19" s="5">
        <f t="shared" si="3"/>
        <v>0.1584786053882727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7"/>
      <c r="C20" s="17"/>
      <c r="D20" s="17"/>
      <c r="E20" s="18">
        <v>1</v>
      </c>
      <c r="F20" s="17"/>
      <c r="G20" s="18">
        <v>1</v>
      </c>
      <c r="H20" s="17"/>
      <c r="I20" s="17"/>
      <c r="J20" s="9">
        <f t="shared" si="0"/>
        <v>1</v>
      </c>
      <c r="K20" s="9">
        <f t="shared" si="1"/>
        <v>-1</v>
      </c>
      <c r="L20" s="9">
        <f t="shared" si="7"/>
        <v>0</v>
      </c>
      <c r="M20" s="9">
        <f t="shared" si="7"/>
        <v>1</v>
      </c>
      <c r="N20" s="5">
        <f t="shared" si="2"/>
        <v>0</v>
      </c>
      <c r="O20" s="11">
        <f t="shared" si="8"/>
        <v>0.45641838351822517</v>
      </c>
      <c r="P20" s="5">
        <f t="shared" si="3"/>
        <v>0.1584786053882727</v>
      </c>
      <c r="Q20" s="9">
        <f t="shared" si="4"/>
        <v>1</v>
      </c>
      <c r="R20" s="9">
        <f t="shared" si="5"/>
        <v>1</v>
      </c>
      <c r="T20" s="8"/>
    </row>
    <row r="21" spans="1:25" ht="15">
      <c r="A21" s="27">
        <v>32764</v>
      </c>
      <c r="B21" s="17"/>
      <c r="C21" s="17"/>
      <c r="D21" s="17"/>
      <c r="E21" s="18">
        <v>1</v>
      </c>
      <c r="F21" s="17"/>
      <c r="G21" s="17"/>
      <c r="H21" s="18">
        <v>2</v>
      </c>
      <c r="I21" s="17"/>
      <c r="J21" s="9">
        <f t="shared" si="0"/>
        <v>1</v>
      </c>
      <c r="K21" s="9">
        <f t="shared" si="1"/>
        <v>2</v>
      </c>
      <c r="L21" s="9">
        <f t="shared" si="7"/>
        <v>1</v>
      </c>
      <c r="M21" s="9">
        <f t="shared" si="7"/>
        <v>3</v>
      </c>
      <c r="N21" s="5">
        <f t="shared" si="2"/>
        <v>1.3692551505546753</v>
      </c>
      <c r="O21" s="11">
        <f t="shared" si="8"/>
        <v>1.8256735340729005</v>
      </c>
      <c r="P21" s="5">
        <f t="shared" si="3"/>
        <v>0.6339144215530907</v>
      </c>
      <c r="Q21" s="9">
        <f t="shared" si="4"/>
        <v>0</v>
      </c>
      <c r="R21" s="9">
        <f t="shared" si="5"/>
        <v>3</v>
      </c>
      <c r="T21" s="8"/>
      <c r="X21"/>
      <c r="Y21"/>
    </row>
    <row r="22" spans="1:25" ht="15">
      <c r="A22" s="27">
        <v>32765</v>
      </c>
      <c r="B22" s="17"/>
      <c r="C22" s="17"/>
      <c r="D22" s="18">
        <v>3</v>
      </c>
      <c r="E22" s="18">
        <v>1</v>
      </c>
      <c r="F22" s="17"/>
      <c r="G22" s="17"/>
      <c r="H22" s="17"/>
      <c r="I22" s="17"/>
      <c r="J22" s="9">
        <f t="shared" si="0"/>
        <v>4</v>
      </c>
      <c r="K22" s="9">
        <f t="shared" si="1"/>
        <v>0</v>
      </c>
      <c r="L22" s="9">
        <f t="shared" si="7"/>
        <v>5</v>
      </c>
      <c r="M22" s="9">
        <f t="shared" si="7"/>
        <v>3</v>
      </c>
      <c r="N22" s="5">
        <f t="shared" si="2"/>
        <v>1.8256735340729002</v>
      </c>
      <c r="O22" s="11">
        <f t="shared" si="8"/>
        <v>3.6513470681458005</v>
      </c>
      <c r="P22" s="5">
        <f t="shared" si="3"/>
        <v>1.2678288431061813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27">
        <v>32766</v>
      </c>
      <c r="B23" s="17"/>
      <c r="C23" s="18">
        <v>1</v>
      </c>
      <c r="D23" s="17"/>
      <c r="E23" s="18">
        <v>1</v>
      </c>
      <c r="F23" s="17"/>
      <c r="G23" s="17"/>
      <c r="H23" s="17"/>
      <c r="I23" s="18">
        <v>1</v>
      </c>
      <c r="J23" s="9">
        <f t="shared" si="0"/>
        <v>0</v>
      </c>
      <c r="K23" s="9">
        <f t="shared" si="1"/>
        <v>1</v>
      </c>
      <c r="L23" s="9">
        <f t="shared" si="7"/>
        <v>5</v>
      </c>
      <c r="M23" s="9">
        <f t="shared" si="7"/>
        <v>4</v>
      </c>
      <c r="N23" s="5">
        <f t="shared" si="2"/>
        <v>0.45641838351822506</v>
      </c>
      <c r="O23" s="11">
        <f t="shared" si="8"/>
        <v>4.107765451664026</v>
      </c>
      <c r="P23" s="5">
        <f t="shared" si="3"/>
        <v>1.426307448494454</v>
      </c>
      <c r="Q23" s="9">
        <f t="shared" si="4"/>
        <v>1</v>
      </c>
      <c r="R23" s="9">
        <f t="shared" si="5"/>
        <v>2</v>
      </c>
      <c r="T23" s="8"/>
      <c r="X23"/>
      <c r="Y23"/>
    </row>
    <row r="24" spans="1:25" ht="15">
      <c r="A24" s="27">
        <v>32767</v>
      </c>
      <c r="B24" s="17"/>
      <c r="C24" s="17"/>
      <c r="D24" s="18">
        <v>1</v>
      </c>
      <c r="E24" s="18">
        <v>1</v>
      </c>
      <c r="F24" s="17"/>
      <c r="G24" s="17"/>
      <c r="H24" s="17"/>
      <c r="I24" s="18">
        <v>1</v>
      </c>
      <c r="J24" s="9">
        <f t="shared" si="0"/>
        <v>2</v>
      </c>
      <c r="K24" s="9">
        <f t="shared" si="1"/>
        <v>1</v>
      </c>
      <c r="L24" s="9">
        <f t="shared" si="7"/>
        <v>7</v>
      </c>
      <c r="M24" s="9">
        <f t="shared" si="7"/>
        <v>5</v>
      </c>
      <c r="N24" s="5">
        <f t="shared" si="2"/>
        <v>1.3692551505546753</v>
      </c>
      <c r="O24" s="11">
        <f t="shared" si="8"/>
        <v>5.477020602218701</v>
      </c>
      <c r="P24" s="5">
        <f t="shared" si="3"/>
        <v>1.9017432646592722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 s="17"/>
      <c r="C25" s="17"/>
      <c r="D25" s="17"/>
      <c r="E25" s="17"/>
      <c r="F25" s="17"/>
      <c r="G25" s="17"/>
      <c r="H25" s="17"/>
      <c r="I25" s="18">
        <v>3</v>
      </c>
      <c r="J25" s="9">
        <f t="shared" si="0"/>
        <v>0</v>
      </c>
      <c r="K25" s="9">
        <f t="shared" si="1"/>
        <v>3</v>
      </c>
      <c r="L25" s="9">
        <f aca="true" t="shared" si="9" ref="L25:M44">L24+J25</f>
        <v>7</v>
      </c>
      <c r="M25" s="9">
        <f t="shared" si="9"/>
        <v>8</v>
      </c>
      <c r="N25" s="5">
        <f t="shared" si="2"/>
        <v>1.3692551505546753</v>
      </c>
      <c r="O25" s="11">
        <f t="shared" si="8"/>
        <v>6.846275752773376</v>
      </c>
      <c r="P25" s="5">
        <f t="shared" si="3"/>
        <v>2.37717908082409</v>
      </c>
      <c r="Q25" s="9">
        <f t="shared" si="4"/>
        <v>0</v>
      </c>
      <c r="R25" s="9">
        <f t="shared" si="5"/>
        <v>3</v>
      </c>
      <c r="S25" s="8" t="s">
        <v>63</v>
      </c>
      <c r="X25"/>
      <c r="Y25"/>
    </row>
    <row r="26" spans="1:25" ht="15">
      <c r="A26" s="27">
        <v>32769</v>
      </c>
      <c r="B26" s="17"/>
      <c r="C26" s="18">
        <v>1</v>
      </c>
      <c r="D26" s="18">
        <v>2</v>
      </c>
      <c r="E26" s="18">
        <v>6</v>
      </c>
      <c r="F26" s="17"/>
      <c r="G26" s="17"/>
      <c r="H26" s="17"/>
      <c r="I26" s="17"/>
      <c r="J26" s="9">
        <f t="shared" si="0"/>
        <v>7</v>
      </c>
      <c r="K26" s="9">
        <f t="shared" si="1"/>
        <v>0</v>
      </c>
      <c r="L26" s="9">
        <f t="shared" si="9"/>
        <v>14</v>
      </c>
      <c r="M26" s="9">
        <f t="shared" si="9"/>
        <v>8</v>
      </c>
      <c r="N26" s="5">
        <f t="shared" si="2"/>
        <v>3.1949286846275755</v>
      </c>
      <c r="O26" s="11">
        <f t="shared" si="8"/>
        <v>10.041204437400951</v>
      </c>
      <c r="P26" s="5">
        <f t="shared" si="3"/>
        <v>3.4865293185419985</v>
      </c>
      <c r="Q26" s="9">
        <f t="shared" si="4"/>
        <v>1</v>
      </c>
      <c r="R26" s="9">
        <f t="shared" si="5"/>
        <v>8</v>
      </c>
      <c r="T26" s="8"/>
      <c r="X26"/>
      <c r="Y26"/>
    </row>
    <row r="27" spans="1:25" ht="15">
      <c r="A27" s="27">
        <v>32770</v>
      </c>
      <c r="B27" s="17"/>
      <c r="C27" s="18">
        <v>1</v>
      </c>
      <c r="D27" s="17"/>
      <c r="E27" s="18">
        <v>2</v>
      </c>
      <c r="F27" s="17"/>
      <c r="G27" s="18">
        <v>1</v>
      </c>
      <c r="H27" s="18">
        <v>2</v>
      </c>
      <c r="I27" s="18">
        <v>3</v>
      </c>
      <c r="J27" s="9">
        <f t="shared" si="0"/>
        <v>1</v>
      </c>
      <c r="K27" s="9">
        <f t="shared" si="1"/>
        <v>4</v>
      </c>
      <c r="L27" s="9">
        <f t="shared" si="9"/>
        <v>15</v>
      </c>
      <c r="M27" s="9">
        <f t="shared" si="9"/>
        <v>12</v>
      </c>
      <c r="N27" s="5">
        <f t="shared" si="2"/>
        <v>2.282091917591125</v>
      </c>
      <c r="O27" s="11">
        <f t="shared" si="8"/>
        <v>12.323296354992078</v>
      </c>
      <c r="P27" s="5">
        <f t="shared" si="3"/>
        <v>4.2789223454833625</v>
      </c>
      <c r="Q27" s="9">
        <f t="shared" si="4"/>
        <v>2</v>
      </c>
      <c r="R27" s="9">
        <f t="shared" si="5"/>
        <v>7</v>
      </c>
      <c r="T27" s="8"/>
      <c r="X27"/>
      <c r="Y27"/>
    </row>
    <row r="28" spans="1:20" ht="12.75">
      <c r="A28" s="27">
        <v>32771</v>
      </c>
      <c r="B28" s="17"/>
      <c r="C28" s="18">
        <v>1</v>
      </c>
      <c r="D28" s="18">
        <v>2</v>
      </c>
      <c r="E28" s="18">
        <v>2</v>
      </c>
      <c r="F28" s="17"/>
      <c r="G28" s="17"/>
      <c r="H28" s="17"/>
      <c r="I28" s="18">
        <v>3</v>
      </c>
      <c r="J28" s="9">
        <f t="shared" si="0"/>
        <v>3</v>
      </c>
      <c r="K28" s="9">
        <f t="shared" si="1"/>
        <v>3</v>
      </c>
      <c r="L28" s="9">
        <f t="shared" si="9"/>
        <v>18</v>
      </c>
      <c r="M28" s="9">
        <f t="shared" si="9"/>
        <v>15</v>
      </c>
      <c r="N28" s="5">
        <f t="shared" si="2"/>
        <v>2.7385103011093506</v>
      </c>
      <c r="O28" s="11">
        <f t="shared" si="8"/>
        <v>15.061806656101428</v>
      </c>
      <c r="P28" s="5">
        <f t="shared" si="3"/>
        <v>5.229793977812998</v>
      </c>
      <c r="Q28" s="9">
        <f t="shared" si="4"/>
        <v>1</v>
      </c>
      <c r="R28" s="9">
        <f t="shared" si="5"/>
        <v>7</v>
      </c>
      <c r="T28" s="8"/>
    </row>
    <row r="29" spans="1:18" ht="12.75">
      <c r="A29" s="27">
        <v>32772</v>
      </c>
      <c r="B29" s="17"/>
      <c r="C29" s="18">
        <v>1</v>
      </c>
      <c r="D29" s="18">
        <v>3</v>
      </c>
      <c r="E29" s="18">
        <v>9</v>
      </c>
      <c r="F29" s="17"/>
      <c r="G29" s="17"/>
      <c r="H29" s="17"/>
      <c r="I29" s="18">
        <v>6</v>
      </c>
      <c r="J29" s="9">
        <f t="shared" si="0"/>
        <v>11</v>
      </c>
      <c r="K29" s="9">
        <f t="shared" si="1"/>
        <v>6</v>
      </c>
      <c r="L29" s="9">
        <f t="shared" si="9"/>
        <v>29</v>
      </c>
      <c r="M29" s="9">
        <f t="shared" si="9"/>
        <v>21</v>
      </c>
      <c r="N29" s="5">
        <f t="shared" si="2"/>
        <v>7.759112519809826</v>
      </c>
      <c r="O29" s="11">
        <f t="shared" si="8"/>
        <v>22.820919175911254</v>
      </c>
      <c r="P29" s="5">
        <f t="shared" si="3"/>
        <v>7.923930269413633</v>
      </c>
      <c r="Q29" s="9">
        <f t="shared" si="4"/>
        <v>1</v>
      </c>
      <c r="R29" s="9">
        <f t="shared" si="5"/>
        <v>18</v>
      </c>
    </row>
    <row r="30" spans="1:20" ht="12.75">
      <c r="A30" s="27">
        <v>32773</v>
      </c>
      <c r="B30" s="17"/>
      <c r="C30" s="17"/>
      <c r="D30" s="18">
        <v>4</v>
      </c>
      <c r="E30" s="18">
        <v>3</v>
      </c>
      <c r="F30" s="17"/>
      <c r="G30" s="17"/>
      <c r="H30" s="18">
        <v>1</v>
      </c>
      <c r="I30" s="18">
        <v>1</v>
      </c>
      <c r="J30" s="9">
        <f t="shared" si="0"/>
        <v>7</v>
      </c>
      <c r="K30" s="9">
        <f t="shared" si="1"/>
        <v>2</v>
      </c>
      <c r="L30" s="9">
        <f t="shared" si="9"/>
        <v>36</v>
      </c>
      <c r="M30" s="9">
        <f t="shared" si="9"/>
        <v>23</v>
      </c>
      <c r="N30" s="5">
        <f t="shared" si="2"/>
        <v>4.107765451664026</v>
      </c>
      <c r="O30" s="11">
        <f t="shared" si="8"/>
        <v>26.92868462757528</v>
      </c>
      <c r="P30" s="5">
        <f t="shared" si="3"/>
        <v>9.350237717908087</v>
      </c>
      <c r="Q30" s="9">
        <f t="shared" si="4"/>
        <v>0</v>
      </c>
      <c r="R30" s="9">
        <f t="shared" si="5"/>
        <v>9</v>
      </c>
      <c r="T30" s="8"/>
    </row>
    <row r="31" spans="1:20" ht="12.75">
      <c r="A31" s="27">
        <v>32774</v>
      </c>
      <c r="B31" s="17"/>
      <c r="C31" s="18">
        <v>1</v>
      </c>
      <c r="D31" s="18">
        <v>3</v>
      </c>
      <c r="E31" s="18">
        <v>4</v>
      </c>
      <c r="F31" s="17"/>
      <c r="G31" s="17"/>
      <c r="H31" s="18">
        <v>4</v>
      </c>
      <c r="I31" s="18">
        <v>12</v>
      </c>
      <c r="J31" s="9">
        <f t="shared" si="0"/>
        <v>6</v>
      </c>
      <c r="K31" s="9">
        <f t="shared" si="1"/>
        <v>16</v>
      </c>
      <c r="L31" s="9">
        <f t="shared" si="9"/>
        <v>42</v>
      </c>
      <c r="M31" s="9">
        <f t="shared" si="9"/>
        <v>39</v>
      </c>
      <c r="N31" s="5">
        <f t="shared" si="2"/>
        <v>10.041204437400951</v>
      </c>
      <c r="O31" s="11">
        <f t="shared" si="8"/>
        <v>36.96988906497623</v>
      </c>
      <c r="P31" s="5">
        <f t="shared" si="3"/>
        <v>12.836767036450084</v>
      </c>
      <c r="Q31" s="9">
        <f t="shared" si="4"/>
        <v>1</v>
      </c>
      <c r="R31" s="9">
        <f t="shared" si="5"/>
        <v>23</v>
      </c>
      <c r="T31" s="8"/>
    </row>
    <row r="32" spans="1:18" ht="12.75">
      <c r="A32" s="27">
        <v>32775</v>
      </c>
      <c r="B32" s="17"/>
      <c r="C32" s="18">
        <v>1</v>
      </c>
      <c r="D32" s="18">
        <v>2</v>
      </c>
      <c r="E32" s="18">
        <v>8</v>
      </c>
      <c r="F32" s="17"/>
      <c r="G32" s="18">
        <v>1</v>
      </c>
      <c r="H32" s="18">
        <v>1</v>
      </c>
      <c r="I32" s="18">
        <v>4</v>
      </c>
      <c r="J32" s="9">
        <f t="shared" si="0"/>
        <v>9</v>
      </c>
      <c r="K32" s="9">
        <f t="shared" si="1"/>
        <v>4</v>
      </c>
      <c r="L32" s="9">
        <f t="shared" si="9"/>
        <v>51</v>
      </c>
      <c r="M32" s="9">
        <f t="shared" si="9"/>
        <v>43</v>
      </c>
      <c r="N32" s="5">
        <f t="shared" si="2"/>
        <v>5.933438985736926</v>
      </c>
      <c r="O32" s="11">
        <f t="shared" si="8"/>
        <v>42.90332805071316</v>
      </c>
      <c r="P32" s="5">
        <f t="shared" si="3"/>
        <v>14.89698890649763</v>
      </c>
      <c r="Q32" s="9">
        <f t="shared" si="4"/>
        <v>2</v>
      </c>
      <c r="R32" s="9">
        <f t="shared" si="5"/>
        <v>15</v>
      </c>
    </row>
    <row r="33" spans="1:18" ht="12.75">
      <c r="A33" s="27">
        <v>32776</v>
      </c>
      <c r="B33" s="17"/>
      <c r="C33" s="18">
        <v>1</v>
      </c>
      <c r="D33" s="18">
        <v>2</v>
      </c>
      <c r="E33" s="18">
        <v>7</v>
      </c>
      <c r="F33" s="18">
        <v>1</v>
      </c>
      <c r="G33" s="18">
        <v>1</v>
      </c>
      <c r="H33" s="18">
        <v>2</v>
      </c>
      <c r="I33" s="18">
        <v>7</v>
      </c>
      <c r="J33" s="9">
        <f t="shared" si="0"/>
        <v>8</v>
      </c>
      <c r="K33" s="9">
        <f t="shared" si="1"/>
        <v>7</v>
      </c>
      <c r="L33" s="9">
        <f t="shared" si="9"/>
        <v>59</v>
      </c>
      <c r="M33" s="9">
        <f t="shared" si="9"/>
        <v>50</v>
      </c>
      <c r="N33" s="5">
        <f t="shared" si="2"/>
        <v>6.8462757527733755</v>
      </c>
      <c r="O33" s="11">
        <f t="shared" si="8"/>
        <v>49.74960380348653</v>
      </c>
      <c r="P33" s="5">
        <f t="shared" si="3"/>
        <v>17.274167987321718</v>
      </c>
      <c r="Q33" s="9">
        <f t="shared" si="4"/>
        <v>3</v>
      </c>
      <c r="R33" s="9">
        <f t="shared" si="5"/>
        <v>18</v>
      </c>
    </row>
    <row r="34" spans="1:18" ht="12.75">
      <c r="A34" s="27">
        <v>32777</v>
      </c>
      <c r="B34" s="17"/>
      <c r="C34" s="18">
        <v>1</v>
      </c>
      <c r="D34" s="18">
        <v>4</v>
      </c>
      <c r="E34" s="18">
        <v>8</v>
      </c>
      <c r="F34" s="18">
        <v>1</v>
      </c>
      <c r="G34" s="17"/>
      <c r="H34" s="18">
        <v>2</v>
      </c>
      <c r="I34" s="18">
        <v>7</v>
      </c>
      <c r="J34" s="9">
        <f t="shared" si="0"/>
        <v>11</v>
      </c>
      <c r="K34" s="9">
        <f t="shared" si="1"/>
        <v>8</v>
      </c>
      <c r="L34" s="9">
        <f t="shared" si="9"/>
        <v>70</v>
      </c>
      <c r="M34" s="9">
        <f t="shared" si="9"/>
        <v>58</v>
      </c>
      <c r="N34" s="5">
        <f t="shared" si="2"/>
        <v>8.671949286846276</v>
      </c>
      <c r="O34" s="11">
        <f t="shared" si="8"/>
        <v>58.42155309033281</v>
      </c>
      <c r="P34" s="5">
        <f t="shared" si="3"/>
        <v>20.2852614896989</v>
      </c>
      <c r="Q34" s="9">
        <f t="shared" si="4"/>
        <v>2</v>
      </c>
      <c r="R34" s="9">
        <f t="shared" si="5"/>
        <v>21</v>
      </c>
    </row>
    <row r="35" spans="1:18" ht="12.75">
      <c r="A35" s="27">
        <v>32778</v>
      </c>
      <c r="B35" s="17"/>
      <c r="C35" s="18">
        <v>1</v>
      </c>
      <c r="D35" s="18">
        <v>3</v>
      </c>
      <c r="E35" s="18">
        <v>6</v>
      </c>
      <c r="F35" s="17"/>
      <c r="G35" s="17"/>
      <c r="H35" s="18">
        <v>1</v>
      </c>
      <c r="I35" s="18">
        <v>6</v>
      </c>
      <c r="J35" s="9">
        <f t="shared" si="0"/>
        <v>8</v>
      </c>
      <c r="K35" s="9">
        <f t="shared" si="1"/>
        <v>7</v>
      </c>
      <c r="L35" s="9">
        <f t="shared" si="9"/>
        <v>78</v>
      </c>
      <c r="M35" s="9">
        <f t="shared" si="9"/>
        <v>65</v>
      </c>
      <c r="N35" s="5">
        <f t="shared" si="2"/>
        <v>6.8462757527733755</v>
      </c>
      <c r="O35" s="11">
        <f t="shared" si="8"/>
        <v>65.26782884310619</v>
      </c>
      <c r="P35" s="5">
        <f t="shared" si="3"/>
        <v>22.662440570522993</v>
      </c>
      <c r="Q35" s="9">
        <f t="shared" si="4"/>
        <v>1</v>
      </c>
      <c r="R35" s="9">
        <f t="shared" si="5"/>
        <v>16</v>
      </c>
    </row>
    <row r="36" spans="1:18" ht="12.75">
      <c r="A36" s="27">
        <v>32779</v>
      </c>
      <c r="B36" s="17"/>
      <c r="C36" s="17"/>
      <c r="D36" s="18">
        <v>12</v>
      </c>
      <c r="E36" s="18">
        <v>14</v>
      </c>
      <c r="F36" s="17"/>
      <c r="G36" s="18">
        <v>1</v>
      </c>
      <c r="H36" s="18">
        <v>8</v>
      </c>
      <c r="I36" s="18">
        <v>10</v>
      </c>
      <c r="J36" s="9">
        <f aca="true" t="shared" si="10" ref="J36:J67">-B36-C36+D36+E36</f>
        <v>26</v>
      </c>
      <c r="K36" s="9">
        <f aca="true" t="shared" si="11" ref="K36:K67">-F36-G36+H36+I36</f>
        <v>17</v>
      </c>
      <c r="L36" s="9">
        <f t="shared" si="9"/>
        <v>104</v>
      </c>
      <c r="M36" s="9">
        <f t="shared" si="9"/>
        <v>82</v>
      </c>
      <c r="N36" s="5">
        <f aca="true" t="shared" si="12" ref="N36:N67">(+J36+K36)*($J$103/($J$103+$K$103))</f>
        <v>19.625990491283677</v>
      </c>
      <c r="O36" s="11">
        <f t="shared" si="8"/>
        <v>84.89381933438986</v>
      </c>
      <c r="P36" s="5">
        <f aca="true" t="shared" si="13" ref="P36:P67">O36*100/$N$103</f>
        <v>29.477020602218715</v>
      </c>
      <c r="Q36" s="9">
        <f aca="true" t="shared" si="14" ref="Q36:Q67">+B36+C36+F36+G36</f>
        <v>1</v>
      </c>
      <c r="R36" s="9">
        <f aca="true" t="shared" si="15" ref="R36:R67">D36+E36+H36+I36</f>
        <v>44</v>
      </c>
    </row>
    <row r="37" spans="1:18" ht="12.75">
      <c r="A37" s="27">
        <v>32780</v>
      </c>
      <c r="B37" s="18">
        <v>2</v>
      </c>
      <c r="C37" s="17"/>
      <c r="D37" s="18">
        <v>11</v>
      </c>
      <c r="E37" s="18">
        <v>20</v>
      </c>
      <c r="F37" s="17"/>
      <c r="G37" s="18">
        <v>1</v>
      </c>
      <c r="H37" s="18">
        <v>11</v>
      </c>
      <c r="I37" s="18">
        <v>16</v>
      </c>
      <c r="J37" s="9">
        <f t="shared" si="10"/>
        <v>29</v>
      </c>
      <c r="K37" s="9">
        <f t="shared" si="11"/>
        <v>26</v>
      </c>
      <c r="L37" s="9">
        <f t="shared" si="9"/>
        <v>133</v>
      </c>
      <c r="M37" s="9">
        <f t="shared" si="9"/>
        <v>108</v>
      </c>
      <c r="N37" s="5">
        <f t="shared" si="12"/>
        <v>25.103011093502378</v>
      </c>
      <c r="O37" s="11">
        <f aca="true" t="shared" si="16" ref="O37:O68">O36+N37</f>
        <v>109.99683042789223</v>
      </c>
      <c r="P37" s="5">
        <f t="shared" si="13"/>
        <v>38.19334389857371</v>
      </c>
      <c r="Q37" s="9">
        <f t="shared" si="14"/>
        <v>3</v>
      </c>
      <c r="R37" s="9">
        <f t="shared" si="15"/>
        <v>58</v>
      </c>
    </row>
    <row r="38" spans="1:18" ht="12.75">
      <c r="A38" s="27">
        <v>32781</v>
      </c>
      <c r="B38" s="17"/>
      <c r="C38" s="17"/>
      <c r="D38" s="18">
        <v>10</v>
      </c>
      <c r="E38" s="18">
        <v>9</v>
      </c>
      <c r="F38" s="17"/>
      <c r="G38" s="18">
        <v>1</v>
      </c>
      <c r="H38" s="18">
        <v>12</v>
      </c>
      <c r="I38" s="18">
        <v>21</v>
      </c>
      <c r="J38" s="9">
        <f t="shared" si="10"/>
        <v>19</v>
      </c>
      <c r="K38" s="9">
        <f t="shared" si="11"/>
        <v>32</v>
      </c>
      <c r="L38" s="9">
        <f t="shared" si="9"/>
        <v>152</v>
      </c>
      <c r="M38" s="9">
        <f t="shared" si="9"/>
        <v>140</v>
      </c>
      <c r="N38" s="5">
        <f t="shared" si="12"/>
        <v>23.277337559429476</v>
      </c>
      <c r="O38" s="11">
        <f t="shared" si="16"/>
        <v>133.2741679873217</v>
      </c>
      <c r="P38" s="5">
        <f t="shared" si="13"/>
        <v>46.27575277337561</v>
      </c>
      <c r="Q38" s="9">
        <f t="shared" si="14"/>
        <v>1</v>
      </c>
      <c r="R38" s="9">
        <f t="shared" si="15"/>
        <v>52</v>
      </c>
    </row>
    <row r="39" spans="1:19" ht="12.75">
      <c r="A39" s="27">
        <v>32782</v>
      </c>
      <c r="B39" s="17"/>
      <c r="C39" s="18">
        <v>1</v>
      </c>
      <c r="D39" s="18">
        <v>8</v>
      </c>
      <c r="E39" s="18">
        <v>13</v>
      </c>
      <c r="F39" s="17"/>
      <c r="G39" s="17"/>
      <c r="H39" s="18">
        <v>4</v>
      </c>
      <c r="I39" s="18">
        <v>23</v>
      </c>
      <c r="J39" s="9">
        <f t="shared" si="10"/>
        <v>20</v>
      </c>
      <c r="K39" s="9">
        <f t="shared" si="11"/>
        <v>27</v>
      </c>
      <c r="L39" s="9">
        <f t="shared" si="9"/>
        <v>172</v>
      </c>
      <c r="M39" s="9">
        <f t="shared" si="9"/>
        <v>167</v>
      </c>
      <c r="N39" s="5">
        <f t="shared" si="12"/>
        <v>21.45166402535658</v>
      </c>
      <c r="O39" s="11">
        <f t="shared" si="16"/>
        <v>154.72583201267827</v>
      </c>
      <c r="P39" s="5">
        <f t="shared" si="13"/>
        <v>53.72424722662442</v>
      </c>
      <c r="Q39" s="9">
        <f t="shared" si="14"/>
        <v>1</v>
      </c>
      <c r="R39" s="9">
        <f t="shared" si="15"/>
        <v>48</v>
      </c>
      <c r="S39" s="8" t="s">
        <v>64</v>
      </c>
    </row>
    <row r="40" spans="1:18" ht="12.75">
      <c r="A40" s="27">
        <v>32783</v>
      </c>
      <c r="B40" s="17"/>
      <c r="C40" s="18">
        <v>2</v>
      </c>
      <c r="D40" s="18">
        <v>8</v>
      </c>
      <c r="E40" s="18">
        <v>10</v>
      </c>
      <c r="F40" s="17"/>
      <c r="G40" s="18">
        <v>1</v>
      </c>
      <c r="H40" s="18">
        <v>15</v>
      </c>
      <c r="I40" s="18">
        <v>15</v>
      </c>
      <c r="J40" s="9">
        <f t="shared" si="10"/>
        <v>16</v>
      </c>
      <c r="K40" s="9">
        <f t="shared" si="11"/>
        <v>29</v>
      </c>
      <c r="L40" s="9">
        <f t="shared" si="9"/>
        <v>188</v>
      </c>
      <c r="M40" s="9">
        <f t="shared" si="9"/>
        <v>196</v>
      </c>
      <c r="N40" s="5">
        <f t="shared" si="12"/>
        <v>20.53882725832013</v>
      </c>
      <c r="O40" s="11">
        <f t="shared" si="16"/>
        <v>175.2646592709984</v>
      </c>
      <c r="P40" s="5">
        <f t="shared" si="13"/>
        <v>60.8557844690967</v>
      </c>
      <c r="Q40" s="9">
        <f t="shared" si="14"/>
        <v>3</v>
      </c>
      <c r="R40" s="9">
        <f t="shared" si="15"/>
        <v>48</v>
      </c>
    </row>
    <row r="41" spans="1:18" ht="12.75">
      <c r="A41" s="27">
        <v>32784</v>
      </c>
      <c r="B41" s="18">
        <v>1</v>
      </c>
      <c r="C41" s="18">
        <v>1</v>
      </c>
      <c r="D41" s="18">
        <v>7</v>
      </c>
      <c r="E41" s="18">
        <v>3</v>
      </c>
      <c r="F41" s="18">
        <v>1</v>
      </c>
      <c r="G41" s="18">
        <v>1</v>
      </c>
      <c r="H41" s="18">
        <v>12</v>
      </c>
      <c r="I41" s="18">
        <v>24</v>
      </c>
      <c r="J41" s="9">
        <f t="shared" si="10"/>
        <v>8</v>
      </c>
      <c r="K41" s="9">
        <f t="shared" si="11"/>
        <v>34</v>
      </c>
      <c r="L41" s="9">
        <f t="shared" si="9"/>
        <v>196</v>
      </c>
      <c r="M41" s="9">
        <f t="shared" si="9"/>
        <v>230</v>
      </c>
      <c r="N41" s="5">
        <f t="shared" si="12"/>
        <v>19.169572107765454</v>
      </c>
      <c r="O41" s="11">
        <f t="shared" si="16"/>
        <v>194.43423137876385</v>
      </c>
      <c r="P41" s="5">
        <f t="shared" si="13"/>
        <v>67.51188589540415</v>
      </c>
      <c r="Q41" s="9">
        <f t="shared" si="14"/>
        <v>4</v>
      </c>
      <c r="R41" s="9">
        <f t="shared" si="15"/>
        <v>46</v>
      </c>
    </row>
    <row r="42" spans="1:18" ht="12.75">
      <c r="A42" s="27">
        <v>32785</v>
      </c>
      <c r="B42" s="17"/>
      <c r="C42" s="18">
        <v>1</v>
      </c>
      <c r="D42" s="18">
        <v>5</v>
      </c>
      <c r="E42" s="18">
        <v>3</v>
      </c>
      <c r="F42" s="17"/>
      <c r="G42" s="17"/>
      <c r="H42" s="18">
        <v>4</v>
      </c>
      <c r="I42" s="18">
        <v>7</v>
      </c>
      <c r="J42" s="9">
        <f t="shared" si="10"/>
        <v>7</v>
      </c>
      <c r="K42" s="9">
        <f t="shared" si="11"/>
        <v>11</v>
      </c>
      <c r="L42" s="9">
        <f t="shared" si="9"/>
        <v>203</v>
      </c>
      <c r="M42" s="9">
        <f t="shared" si="9"/>
        <v>241</v>
      </c>
      <c r="N42" s="5">
        <f t="shared" si="12"/>
        <v>8.215530903328052</v>
      </c>
      <c r="O42" s="11">
        <f t="shared" si="16"/>
        <v>202.6497622820919</v>
      </c>
      <c r="P42" s="5">
        <f t="shared" si="13"/>
        <v>70.36450079239305</v>
      </c>
      <c r="Q42" s="9">
        <f t="shared" si="14"/>
        <v>1</v>
      </c>
      <c r="R42" s="9">
        <f t="shared" si="15"/>
        <v>19</v>
      </c>
    </row>
    <row r="43" spans="1:18" ht="12.75">
      <c r="A43" s="27">
        <v>32786</v>
      </c>
      <c r="B43" s="17"/>
      <c r="C43" s="17"/>
      <c r="D43" s="18">
        <v>3</v>
      </c>
      <c r="E43" s="18">
        <v>2</v>
      </c>
      <c r="F43" s="17"/>
      <c r="G43" s="17"/>
      <c r="H43" s="18">
        <v>1</v>
      </c>
      <c r="I43" s="18">
        <v>3</v>
      </c>
      <c r="J43" s="9">
        <f t="shared" si="10"/>
        <v>5</v>
      </c>
      <c r="K43" s="9">
        <f t="shared" si="11"/>
        <v>4</v>
      </c>
      <c r="L43" s="9">
        <f t="shared" si="9"/>
        <v>208</v>
      </c>
      <c r="M43" s="9">
        <f t="shared" si="9"/>
        <v>245</v>
      </c>
      <c r="N43" s="5">
        <f t="shared" si="12"/>
        <v>4.107765451664026</v>
      </c>
      <c r="O43" s="11">
        <f t="shared" si="16"/>
        <v>206.75752773375592</v>
      </c>
      <c r="P43" s="5">
        <f t="shared" si="13"/>
        <v>71.7908082408875</v>
      </c>
      <c r="Q43" s="9">
        <f t="shared" si="14"/>
        <v>0</v>
      </c>
      <c r="R43" s="9">
        <f t="shared" si="15"/>
        <v>9</v>
      </c>
    </row>
    <row r="44" spans="1:18" ht="12.75">
      <c r="A44" s="27">
        <v>32787</v>
      </c>
      <c r="B44" s="17"/>
      <c r="C44" s="18">
        <v>2</v>
      </c>
      <c r="D44" s="17"/>
      <c r="E44" s="18">
        <v>4</v>
      </c>
      <c r="F44" s="17"/>
      <c r="G44" s="17"/>
      <c r="H44" s="18">
        <v>2</v>
      </c>
      <c r="I44" s="18">
        <v>3</v>
      </c>
      <c r="J44" s="9">
        <f t="shared" si="10"/>
        <v>2</v>
      </c>
      <c r="K44" s="9">
        <f t="shared" si="11"/>
        <v>5</v>
      </c>
      <c r="L44" s="9">
        <f t="shared" si="9"/>
        <v>210</v>
      </c>
      <c r="M44" s="9">
        <f t="shared" si="9"/>
        <v>250</v>
      </c>
      <c r="N44" s="5">
        <f t="shared" si="12"/>
        <v>3.1949286846275755</v>
      </c>
      <c r="O44" s="11">
        <f t="shared" si="16"/>
        <v>209.9524564183835</v>
      </c>
      <c r="P44" s="5">
        <f t="shared" si="13"/>
        <v>72.9001584786054</v>
      </c>
      <c r="Q44" s="9">
        <f t="shared" si="14"/>
        <v>2</v>
      </c>
      <c r="R44" s="9">
        <f t="shared" si="15"/>
        <v>9</v>
      </c>
    </row>
    <row r="45" spans="1:18" ht="12.75">
      <c r="A45" s="27">
        <v>32788</v>
      </c>
      <c r="B45" s="17"/>
      <c r="C45" s="17"/>
      <c r="D45" s="17"/>
      <c r="E45" s="18">
        <v>5</v>
      </c>
      <c r="F45" s="17"/>
      <c r="G45" s="17"/>
      <c r="H45" s="18">
        <v>8</v>
      </c>
      <c r="I45" s="18">
        <v>1</v>
      </c>
      <c r="J45" s="9">
        <f t="shared" si="10"/>
        <v>5</v>
      </c>
      <c r="K45" s="9">
        <f t="shared" si="11"/>
        <v>9</v>
      </c>
      <c r="L45" s="9">
        <f aca="true" t="shared" si="17" ref="L45:M64">L44+J45</f>
        <v>215</v>
      </c>
      <c r="M45" s="9">
        <f t="shared" si="17"/>
        <v>259</v>
      </c>
      <c r="N45" s="5">
        <f t="shared" si="12"/>
        <v>6.389857369255151</v>
      </c>
      <c r="O45" s="11">
        <f t="shared" si="16"/>
        <v>216.34231378763863</v>
      </c>
      <c r="P45" s="5">
        <f t="shared" si="13"/>
        <v>75.11885895404122</v>
      </c>
      <c r="Q45" s="9">
        <f t="shared" si="14"/>
        <v>0</v>
      </c>
      <c r="R45" s="9">
        <f t="shared" si="15"/>
        <v>14</v>
      </c>
    </row>
    <row r="46" spans="1:18" ht="12.75">
      <c r="A46" s="27">
        <v>32789</v>
      </c>
      <c r="B46" s="17"/>
      <c r="C46" s="18">
        <v>1</v>
      </c>
      <c r="D46" s="18">
        <v>9</v>
      </c>
      <c r="E46" s="18">
        <v>4</v>
      </c>
      <c r="F46" s="18">
        <v>1</v>
      </c>
      <c r="G46" s="17"/>
      <c r="H46" s="18">
        <v>3</v>
      </c>
      <c r="I46" s="18">
        <v>6</v>
      </c>
      <c r="J46" s="9">
        <f t="shared" si="10"/>
        <v>12</v>
      </c>
      <c r="K46" s="9">
        <f t="shared" si="11"/>
        <v>8</v>
      </c>
      <c r="L46" s="9">
        <f t="shared" si="17"/>
        <v>227</v>
      </c>
      <c r="M46" s="9">
        <f t="shared" si="17"/>
        <v>267</v>
      </c>
      <c r="N46" s="5">
        <f t="shared" si="12"/>
        <v>9.1283676703645</v>
      </c>
      <c r="O46" s="11">
        <f t="shared" si="16"/>
        <v>225.47068145800313</v>
      </c>
      <c r="P46" s="5">
        <f t="shared" si="13"/>
        <v>78.28843106180668</v>
      </c>
      <c r="Q46" s="9">
        <f t="shared" si="14"/>
        <v>2</v>
      </c>
      <c r="R46" s="9">
        <f t="shared" si="15"/>
        <v>22</v>
      </c>
    </row>
    <row r="47" spans="1:18" ht="12.75">
      <c r="A47" s="27">
        <v>32790</v>
      </c>
      <c r="B47" s="17"/>
      <c r="C47" s="17"/>
      <c r="D47" s="18">
        <v>3</v>
      </c>
      <c r="E47" s="18">
        <v>2</v>
      </c>
      <c r="F47" s="17"/>
      <c r="G47" s="17"/>
      <c r="H47" s="18">
        <v>4</v>
      </c>
      <c r="I47" s="18">
        <v>10</v>
      </c>
      <c r="J47" s="9">
        <f t="shared" si="10"/>
        <v>5</v>
      </c>
      <c r="K47" s="9">
        <f t="shared" si="11"/>
        <v>14</v>
      </c>
      <c r="L47" s="9">
        <f t="shared" si="17"/>
        <v>232</v>
      </c>
      <c r="M47" s="9">
        <f t="shared" si="17"/>
        <v>281</v>
      </c>
      <c r="N47" s="5">
        <f t="shared" si="12"/>
        <v>8.671949286846276</v>
      </c>
      <c r="O47" s="11">
        <f t="shared" si="16"/>
        <v>234.1426307448494</v>
      </c>
      <c r="P47" s="5">
        <f t="shared" si="13"/>
        <v>81.29952456418386</v>
      </c>
      <c r="Q47" s="9">
        <f t="shared" si="14"/>
        <v>0</v>
      </c>
      <c r="R47" s="9">
        <f t="shared" si="15"/>
        <v>19</v>
      </c>
    </row>
    <row r="48" spans="1:18" ht="12.75">
      <c r="A48" s="27">
        <v>32791</v>
      </c>
      <c r="B48" s="17"/>
      <c r="C48" s="18">
        <v>1</v>
      </c>
      <c r="D48" s="18">
        <v>2</v>
      </c>
      <c r="E48" s="17"/>
      <c r="F48" s="17"/>
      <c r="G48" s="17"/>
      <c r="H48" s="17"/>
      <c r="I48" s="18">
        <v>4</v>
      </c>
      <c r="J48" s="9">
        <f t="shared" si="10"/>
        <v>1</v>
      </c>
      <c r="K48" s="9">
        <f t="shared" si="11"/>
        <v>4</v>
      </c>
      <c r="L48" s="9">
        <f t="shared" si="17"/>
        <v>233</v>
      </c>
      <c r="M48" s="9">
        <f t="shared" si="17"/>
        <v>285</v>
      </c>
      <c r="N48" s="5">
        <f t="shared" si="12"/>
        <v>2.282091917591125</v>
      </c>
      <c r="O48" s="11">
        <f t="shared" si="16"/>
        <v>236.42472266244053</v>
      </c>
      <c r="P48" s="5">
        <f t="shared" si="13"/>
        <v>82.09191759112522</v>
      </c>
      <c r="Q48" s="9">
        <f t="shared" si="14"/>
        <v>1</v>
      </c>
      <c r="R48" s="9">
        <f t="shared" si="15"/>
        <v>6</v>
      </c>
    </row>
    <row r="49" spans="1:18" ht="12.75">
      <c r="A49" s="27">
        <v>32792</v>
      </c>
      <c r="B49" s="17"/>
      <c r="C49" s="17"/>
      <c r="D49" s="18">
        <v>1</v>
      </c>
      <c r="E49" s="18">
        <v>1</v>
      </c>
      <c r="F49" s="17"/>
      <c r="G49" s="18">
        <v>3</v>
      </c>
      <c r="H49" s="17"/>
      <c r="I49" s="18">
        <v>3</v>
      </c>
      <c r="J49" s="9">
        <f t="shared" si="10"/>
        <v>2</v>
      </c>
      <c r="K49" s="9">
        <f t="shared" si="11"/>
        <v>0</v>
      </c>
      <c r="L49" s="9">
        <f t="shared" si="17"/>
        <v>235</v>
      </c>
      <c r="M49" s="9">
        <f t="shared" si="17"/>
        <v>285</v>
      </c>
      <c r="N49" s="5">
        <f t="shared" si="12"/>
        <v>0.9128367670364501</v>
      </c>
      <c r="O49" s="11">
        <f t="shared" si="16"/>
        <v>237.33755942947698</v>
      </c>
      <c r="P49" s="5">
        <f t="shared" si="13"/>
        <v>82.40887480190176</v>
      </c>
      <c r="Q49" s="9">
        <f t="shared" si="14"/>
        <v>3</v>
      </c>
      <c r="R49" s="9">
        <f t="shared" si="15"/>
        <v>5</v>
      </c>
    </row>
    <row r="50" spans="1:18" ht="12.75">
      <c r="A50" s="27">
        <v>32793</v>
      </c>
      <c r="B50" s="17"/>
      <c r="C50" s="17"/>
      <c r="D50" s="18">
        <v>11</v>
      </c>
      <c r="E50" s="18">
        <v>8</v>
      </c>
      <c r="F50" s="17"/>
      <c r="G50" s="17"/>
      <c r="H50" s="17"/>
      <c r="I50" s="18">
        <v>5</v>
      </c>
      <c r="J50" s="9">
        <f t="shared" si="10"/>
        <v>19</v>
      </c>
      <c r="K50" s="9">
        <f t="shared" si="11"/>
        <v>5</v>
      </c>
      <c r="L50" s="9">
        <f t="shared" si="17"/>
        <v>254</v>
      </c>
      <c r="M50" s="9">
        <f t="shared" si="17"/>
        <v>290</v>
      </c>
      <c r="N50" s="5">
        <f t="shared" si="12"/>
        <v>10.954041204437402</v>
      </c>
      <c r="O50" s="11">
        <f t="shared" si="16"/>
        <v>248.29160063391438</v>
      </c>
      <c r="P50" s="5">
        <f t="shared" si="13"/>
        <v>86.21236133122031</v>
      </c>
      <c r="Q50" s="9">
        <f t="shared" si="14"/>
        <v>0</v>
      </c>
      <c r="R50" s="9">
        <f t="shared" si="15"/>
        <v>24</v>
      </c>
    </row>
    <row r="51" spans="1:18" ht="12.75">
      <c r="A51" s="27">
        <v>32794</v>
      </c>
      <c r="B51" s="17"/>
      <c r="C51" s="17"/>
      <c r="D51" s="18">
        <v>4</v>
      </c>
      <c r="E51" s="18">
        <v>5</v>
      </c>
      <c r="F51" s="18">
        <v>1</v>
      </c>
      <c r="G51" s="17"/>
      <c r="H51" s="18">
        <v>7</v>
      </c>
      <c r="I51" s="18">
        <v>3</v>
      </c>
      <c r="J51" s="9">
        <f t="shared" si="10"/>
        <v>9</v>
      </c>
      <c r="K51" s="9">
        <f t="shared" si="11"/>
        <v>9</v>
      </c>
      <c r="L51" s="9">
        <f t="shared" si="17"/>
        <v>263</v>
      </c>
      <c r="M51" s="9">
        <f t="shared" si="17"/>
        <v>299</v>
      </c>
      <c r="N51" s="5">
        <f t="shared" si="12"/>
        <v>8.215530903328052</v>
      </c>
      <c r="O51" s="11">
        <f t="shared" si="16"/>
        <v>256.50713153724246</v>
      </c>
      <c r="P51" s="5">
        <f t="shared" si="13"/>
        <v>89.06497622820922</v>
      </c>
      <c r="Q51" s="9">
        <f t="shared" si="14"/>
        <v>1</v>
      </c>
      <c r="R51" s="9">
        <f t="shared" si="15"/>
        <v>19</v>
      </c>
    </row>
    <row r="52" spans="1:18" ht="12.75">
      <c r="A52" s="27">
        <v>32795</v>
      </c>
      <c r="B52" s="17"/>
      <c r="C52" s="17"/>
      <c r="D52" s="17"/>
      <c r="E52" s="17"/>
      <c r="F52" s="17"/>
      <c r="G52" s="18">
        <v>1</v>
      </c>
      <c r="H52" s="18">
        <v>3</v>
      </c>
      <c r="I52" s="18">
        <v>5</v>
      </c>
      <c r="J52" s="9">
        <f t="shared" si="10"/>
        <v>0</v>
      </c>
      <c r="K52" s="9">
        <f t="shared" si="11"/>
        <v>7</v>
      </c>
      <c r="L52" s="9">
        <f t="shared" si="17"/>
        <v>263</v>
      </c>
      <c r="M52" s="9">
        <f t="shared" si="17"/>
        <v>306</v>
      </c>
      <c r="N52" s="5">
        <f t="shared" si="12"/>
        <v>3.1949286846275755</v>
      </c>
      <c r="O52" s="11">
        <f t="shared" si="16"/>
        <v>259.70206022187006</v>
      </c>
      <c r="P52" s="5">
        <f t="shared" si="13"/>
        <v>90.17432646592714</v>
      </c>
      <c r="Q52" s="9">
        <f t="shared" si="14"/>
        <v>1</v>
      </c>
      <c r="R52" s="9">
        <f t="shared" si="15"/>
        <v>8</v>
      </c>
    </row>
    <row r="53" spans="1:19" ht="12.75">
      <c r="A53" s="27">
        <v>32796</v>
      </c>
      <c r="B53" s="17"/>
      <c r="C53" s="17"/>
      <c r="D53" s="18">
        <v>1</v>
      </c>
      <c r="E53" s="17"/>
      <c r="F53" s="17"/>
      <c r="G53" s="17"/>
      <c r="H53" s="17"/>
      <c r="I53" s="17"/>
      <c r="J53" s="9">
        <f t="shared" si="10"/>
        <v>1</v>
      </c>
      <c r="K53" s="9">
        <f t="shared" si="11"/>
        <v>0</v>
      </c>
      <c r="L53" s="9">
        <f t="shared" si="17"/>
        <v>264</v>
      </c>
      <c r="M53" s="9">
        <f t="shared" si="17"/>
        <v>306</v>
      </c>
      <c r="N53" s="5">
        <f t="shared" si="12"/>
        <v>0.45641838351822506</v>
      </c>
      <c r="O53" s="11">
        <f t="shared" si="16"/>
        <v>260.15847860538827</v>
      </c>
      <c r="P53" s="5">
        <f t="shared" si="13"/>
        <v>90.3328050713154</v>
      </c>
      <c r="Q53" s="9">
        <f t="shared" si="14"/>
        <v>0</v>
      </c>
      <c r="R53" s="9">
        <f t="shared" si="15"/>
        <v>1</v>
      </c>
      <c r="S53" s="8" t="s">
        <v>65</v>
      </c>
    </row>
    <row r="54" spans="1:18" ht="12.75">
      <c r="A54" s="27">
        <v>32797</v>
      </c>
      <c r="B54" s="17"/>
      <c r="C54" s="17"/>
      <c r="D54" s="17"/>
      <c r="E54" s="18">
        <v>1</v>
      </c>
      <c r="F54" s="17"/>
      <c r="G54" s="17"/>
      <c r="H54" s="17"/>
      <c r="I54" s="18">
        <v>3</v>
      </c>
      <c r="J54" s="9">
        <f t="shared" si="10"/>
        <v>1</v>
      </c>
      <c r="K54" s="9">
        <f t="shared" si="11"/>
        <v>3</v>
      </c>
      <c r="L54" s="9">
        <f t="shared" si="17"/>
        <v>265</v>
      </c>
      <c r="M54" s="9">
        <f t="shared" si="17"/>
        <v>309</v>
      </c>
      <c r="N54" s="5">
        <f t="shared" si="12"/>
        <v>1.8256735340729002</v>
      </c>
      <c r="O54" s="11">
        <f t="shared" si="16"/>
        <v>261.9841521394612</v>
      </c>
      <c r="P54" s="5">
        <f t="shared" si="13"/>
        <v>90.9667194928685</v>
      </c>
      <c r="Q54" s="9">
        <f t="shared" si="14"/>
        <v>0</v>
      </c>
      <c r="R54" s="9">
        <f t="shared" si="15"/>
        <v>4</v>
      </c>
    </row>
    <row r="55" spans="1:18" ht="12.75">
      <c r="A55" s="27">
        <v>32798</v>
      </c>
      <c r="B55" s="17"/>
      <c r="C55" s="17"/>
      <c r="D55" s="17"/>
      <c r="E55" s="18">
        <v>2</v>
      </c>
      <c r="F55" s="17"/>
      <c r="G55" s="17"/>
      <c r="H55" s="17"/>
      <c r="I55" s="18">
        <v>1</v>
      </c>
      <c r="J55" s="9">
        <f t="shared" si="10"/>
        <v>2</v>
      </c>
      <c r="K55" s="9">
        <f t="shared" si="11"/>
        <v>1</v>
      </c>
      <c r="L55" s="9">
        <f t="shared" si="17"/>
        <v>267</v>
      </c>
      <c r="M55" s="9">
        <f t="shared" si="17"/>
        <v>310</v>
      </c>
      <c r="N55" s="5">
        <f t="shared" si="12"/>
        <v>1.3692551505546753</v>
      </c>
      <c r="O55" s="11">
        <f t="shared" si="16"/>
        <v>263.35340729001587</v>
      </c>
      <c r="P55" s="5">
        <f t="shared" si="13"/>
        <v>91.44215530903332</v>
      </c>
      <c r="Q55" s="9">
        <f t="shared" si="14"/>
        <v>0</v>
      </c>
      <c r="R55" s="9">
        <f t="shared" si="15"/>
        <v>3</v>
      </c>
    </row>
    <row r="56" spans="1:18" ht="12.75">
      <c r="A56" s="27">
        <v>32799</v>
      </c>
      <c r="B56" s="17"/>
      <c r="C56" s="17"/>
      <c r="D56" s="17"/>
      <c r="E56" s="17"/>
      <c r="F56" s="17"/>
      <c r="G56" s="17"/>
      <c r="H56" s="17"/>
      <c r="I56" s="18">
        <v>1</v>
      </c>
      <c r="J56" s="9">
        <f t="shared" si="10"/>
        <v>0</v>
      </c>
      <c r="K56" s="9">
        <f t="shared" si="11"/>
        <v>1</v>
      </c>
      <c r="L56" s="9">
        <f t="shared" si="17"/>
        <v>267</v>
      </c>
      <c r="M56" s="9">
        <f t="shared" si="17"/>
        <v>311</v>
      </c>
      <c r="N56" s="5">
        <f t="shared" si="12"/>
        <v>0.45641838351822506</v>
      </c>
      <c r="O56" s="11">
        <f t="shared" si="16"/>
        <v>263.8098256735341</v>
      </c>
      <c r="P56" s="5">
        <f t="shared" si="13"/>
        <v>91.60063391442159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8">
        <v>1</v>
      </c>
      <c r="C57" s="17"/>
      <c r="D57" s="17"/>
      <c r="E57" s="17"/>
      <c r="F57" s="17"/>
      <c r="G57" s="17"/>
      <c r="H57" s="17"/>
      <c r="I57" s="17"/>
      <c r="J57" s="9">
        <f t="shared" si="10"/>
        <v>-1</v>
      </c>
      <c r="K57" s="9">
        <f t="shared" si="11"/>
        <v>0</v>
      </c>
      <c r="L57" s="9">
        <f t="shared" si="17"/>
        <v>266</v>
      </c>
      <c r="M57" s="9">
        <f t="shared" si="17"/>
        <v>311</v>
      </c>
      <c r="N57" s="5">
        <f t="shared" si="12"/>
        <v>-0.45641838351822506</v>
      </c>
      <c r="O57" s="11">
        <f t="shared" si="16"/>
        <v>263.35340729001587</v>
      </c>
      <c r="P57" s="5">
        <f t="shared" si="13"/>
        <v>91.44215530903332</v>
      </c>
      <c r="Q57" s="9">
        <f t="shared" si="14"/>
        <v>1</v>
      </c>
      <c r="R57" s="9">
        <f t="shared" si="15"/>
        <v>0</v>
      </c>
    </row>
    <row r="58" spans="1:18" ht="12.75">
      <c r="A58" s="27">
        <v>32801</v>
      </c>
      <c r="B58" s="17"/>
      <c r="C58" s="18">
        <v>1</v>
      </c>
      <c r="D58" s="18">
        <v>1</v>
      </c>
      <c r="E58" s="18">
        <v>2</v>
      </c>
      <c r="F58" s="17"/>
      <c r="G58" s="18">
        <v>1</v>
      </c>
      <c r="H58" s="17"/>
      <c r="I58" s="18">
        <v>1</v>
      </c>
      <c r="J58" s="9">
        <f t="shared" si="10"/>
        <v>2</v>
      </c>
      <c r="K58" s="9">
        <f t="shared" si="11"/>
        <v>0</v>
      </c>
      <c r="L58" s="9">
        <f t="shared" si="17"/>
        <v>268</v>
      </c>
      <c r="M58" s="9">
        <f t="shared" si="17"/>
        <v>311</v>
      </c>
      <c r="N58" s="5">
        <f t="shared" si="12"/>
        <v>0.9128367670364501</v>
      </c>
      <c r="O58" s="11">
        <f t="shared" si="16"/>
        <v>264.2662440570523</v>
      </c>
      <c r="P58" s="5">
        <f t="shared" si="13"/>
        <v>91.75911251980986</v>
      </c>
      <c r="Q58" s="9">
        <f t="shared" si="14"/>
        <v>2</v>
      </c>
      <c r="R58" s="9">
        <f t="shared" si="15"/>
        <v>4</v>
      </c>
    </row>
    <row r="59" spans="1:18" ht="12.75">
      <c r="A59" s="27">
        <v>32802</v>
      </c>
      <c r="B59" s="17"/>
      <c r="C59" s="17"/>
      <c r="D59" s="17"/>
      <c r="E59" s="18">
        <v>2</v>
      </c>
      <c r="F59" s="17"/>
      <c r="G59" s="17"/>
      <c r="H59" s="17"/>
      <c r="I59" s="18">
        <v>2</v>
      </c>
      <c r="J59" s="9">
        <f t="shared" si="10"/>
        <v>2</v>
      </c>
      <c r="K59" s="9">
        <f t="shared" si="11"/>
        <v>2</v>
      </c>
      <c r="L59" s="9">
        <f t="shared" si="17"/>
        <v>270</v>
      </c>
      <c r="M59" s="9">
        <f t="shared" si="17"/>
        <v>313</v>
      </c>
      <c r="N59" s="5">
        <f t="shared" si="12"/>
        <v>1.8256735340729002</v>
      </c>
      <c r="O59" s="11">
        <f t="shared" si="16"/>
        <v>266.0919175911252</v>
      </c>
      <c r="P59" s="5">
        <f t="shared" si="13"/>
        <v>92.39302694136295</v>
      </c>
      <c r="Q59" s="9">
        <f t="shared" si="14"/>
        <v>0</v>
      </c>
      <c r="R59" s="9">
        <f t="shared" si="15"/>
        <v>4</v>
      </c>
    </row>
    <row r="60" spans="1:18" ht="12.75">
      <c r="A60" s="27">
        <v>32803</v>
      </c>
      <c r="B60" s="17"/>
      <c r="C60" s="17"/>
      <c r="D60" s="18">
        <v>1</v>
      </c>
      <c r="E60" s="17"/>
      <c r="F60" s="17"/>
      <c r="G60" s="17"/>
      <c r="H60" s="17"/>
      <c r="I60" s="18">
        <v>4</v>
      </c>
      <c r="J60" s="9">
        <f t="shared" si="10"/>
        <v>1</v>
      </c>
      <c r="K60" s="9">
        <f t="shared" si="11"/>
        <v>4</v>
      </c>
      <c r="L60" s="9">
        <f t="shared" si="17"/>
        <v>271</v>
      </c>
      <c r="M60" s="9">
        <f t="shared" si="17"/>
        <v>317</v>
      </c>
      <c r="N60" s="5">
        <f t="shared" si="12"/>
        <v>2.282091917591125</v>
      </c>
      <c r="O60" s="11">
        <f t="shared" si="16"/>
        <v>268.3740095087163</v>
      </c>
      <c r="P60" s="5">
        <f t="shared" si="13"/>
        <v>93.1854199683043</v>
      </c>
      <c r="Q60" s="9">
        <f t="shared" si="14"/>
        <v>0</v>
      </c>
      <c r="R60" s="9">
        <f t="shared" si="15"/>
        <v>5</v>
      </c>
    </row>
    <row r="61" spans="1:18" ht="12.75">
      <c r="A61" s="27">
        <v>32804</v>
      </c>
      <c r="B61" s="17"/>
      <c r="C61" s="17"/>
      <c r="D61" s="17"/>
      <c r="E61" s="17"/>
      <c r="F61" s="17"/>
      <c r="G61" s="17"/>
      <c r="H61" s="17"/>
      <c r="I61" s="18">
        <v>3</v>
      </c>
      <c r="J61" s="9">
        <f t="shared" si="10"/>
        <v>0</v>
      </c>
      <c r="K61" s="9">
        <f t="shared" si="11"/>
        <v>3</v>
      </c>
      <c r="L61" s="9">
        <f t="shared" si="17"/>
        <v>271</v>
      </c>
      <c r="M61" s="9">
        <f t="shared" si="17"/>
        <v>320</v>
      </c>
      <c r="N61" s="5">
        <f t="shared" si="12"/>
        <v>1.3692551505546753</v>
      </c>
      <c r="O61" s="11">
        <f t="shared" si="16"/>
        <v>269.743264659271</v>
      </c>
      <c r="P61" s="5">
        <f t="shared" si="13"/>
        <v>93.66085578446913</v>
      </c>
      <c r="Q61" s="9">
        <f t="shared" si="14"/>
        <v>0</v>
      </c>
      <c r="R61" s="9">
        <f t="shared" si="15"/>
        <v>3</v>
      </c>
    </row>
    <row r="62" spans="1:18" ht="12.75">
      <c r="A62" s="27">
        <v>32805</v>
      </c>
      <c r="B62" s="17"/>
      <c r="C62" s="17"/>
      <c r="D62" s="17"/>
      <c r="E62" s="17"/>
      <c r="F62" s="17"/>
      <c r="G62" s="17"/>
      <c r="H62" s="17"/>
      <c r="I62" s="17"/>
      <c r="J62" s="9">
        <f t="shared" si="10"/>
        <v>0</v>
      </c>
      <c r="K62" s="9">
        <f t="shared" si="11"/>
        <v>0</v>
      </c>
      <c r="L62" s="9">
        <f t="shared" si="17"/>
        <v>271</v>
      </c>
      <c r="M62" s="9">
        <f t="shared" si="17"/>
        <v>320</v>
      </c>
      <c r="N62" s="5">
        <f t="shared" si="12"/>
        <v>0</v>
      </c>
      <c r="O62" s="11">
        <f t="shared" si="16"/>
        <v>269.743264659271</v>
      </c>
      <c r="P62" s="5">
        <f t="shared" si="13"/>
        <v>93.66085578446913</v>
      </c>
      <c r="Q62" s="9">
        <f t="shared" si="14"/>
        <v>0</v>
      </c>
      <c r="R62" s="9">
        <f t="shared" si="15"/>
        <v>0</v>
      </c>
    </row>
    <row r="63" spans="1:18" ht="12.75">
      <c r="A63" s="27">
        <v>32806</v>
      </c>
      <c r="B63" s="17"/>
      <c r="C63" s="17"/>
      <c r="D63" s="17"/>
      <c r="E63" s="18">
        <v>1</v>
      </c>
      <c r="F63" s="17"/>
      <c r="G63" s="17"/>
      <c r="H63" s="17"/>
      <c r="I63" s="17"/>
      <c r="J63" s="9">
        <f t="shared" si="10"/>
        <v>1</v>
      </c>
      <c r="K63" s="9">
        <f t="shared" si="11"/>
        <v>0</v>
      </c>
      <c r="L63" s="9">
        <f t="shared" si="17"/>
        <v>272</v>
      </c>
      <c r="M63" s="9">
        <f t="shared" si="17"/>
        <v>320</v>
      </c>
      <c r="N63" s="5">
        <f t="shared" si="12"/>
        <v>0.45641838351822506</v>
      </c>
      <c r="O63" s="11">
        <f t="shared" si="16"/>
        <v>270.1996830427892</v>
      </c>
      <c r="P63" s="5">
        <f t="shared" si="13"/>
        <v>93.8193343898574</v>
      </c>
      <c r="Q63" s="9">
        <f t="shared" si="14"/>
        <v>0</v>
      </c>
      <c r="R63" s="9">
        <f t="shared" si="15"/>
        <v>1</v>
      </c>
    </row>
    <row r="64" spans="1:18" ht="12.75">
      <c r="A64" s="27">
        <v>32807</v>
      </c>
      <c r="B64" s="17"/>
      <c r="C64" s="17"/>
      <c r="D64" s="18">
        <v>2</v>
      </c>
      <c r="E64" s="18">
        <v>1</v>
      </c>
      <c r="F64" s="17"/>
      <c r="G64" s="17"/>
      <c r="H64" s="17"/>
      <c r="I64" s="17"/>
      <c r="J64" s="9">
        <f t="shared" si="10"/>
        <v>3</v>
      </c>
      <c r="K64" s="9">
        <f t="shared" si="11"/>
        <v>0</v>
      </c>
      <c r="L64" s="9">
        <f t="shared" si="17"/>
        <v>275</v>
      </c>
      <c r="M64" s="9">
        <f t="shared" si="17"/>
        <v>320</v>
      </c>
      <c r="N64" s="5">
        <f t="shared" si="12"/>
        <v>1.3692551505546753</v>
      </c>
      <c r="O64" s="11">
        <f t="shared" si="16"/>
        <v>271.5689381933439</v>
      </c>
      <c r="P64" s="5">
        <f t="shared" si="13"/>
        <v>94.29477020602224</v>
      </c>
      <c r="Q64" s="9">
        <f t="shared" si="14"/>
        <v>0</v>
      </c>
      <c r="R64" s="9">
        <f t="shared" si="15"/>
        <v>3</v>
      </c>
    </row>
    <row r="65" spans="1:18" ht="12.75">
      <c r="A65" s="27">
        <v>32808</v>
      </c>
      <c r="B65" s="17"/>
      <c r="C65" s="17"/>
      <c r="D65" s="17"/>
      <c r="E65" s="17"/>
      <c r="F65" s="17"/>
      <c r="G65" s="18">
        <v>1</v>
      </c>
      <c r="H65" s="17"/>
      <c r="I65" s="18">
        <v>1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275</v>
      </c>
      <c r="M65" s="9">
        <f t="shared" si="18"/>
        <v>320</v>
      </c>
      <c r="N65" s="5">
        <f t="shared" si="12"/>
        <v>0</v>
      </c>
      <c r="O65" s="11">
        <f t="shared" si="16"/>
        <v>271.5689381933439</v>
      </c>
      <c r="P65" s="5">
        <f t="shared" si="13"/>
        <v>94.29477020602224</v>
      </c>
      <c r="Q65" s="9">
        <f t="shared" si="14"/>
        <v>1</v>
      </c>
      <c r="R65" s="9">
        <f t="shared" si="15"/>
        <v>1</v>
      </c>
    </row>
    <row r="66" spans="1:18" ht="12.75">
      <c r="A66" s="27">
        <v>32809</v>
      </c>
      <c r="B66" s="17"/>
      <c r="C66" s="17"/>
      <c r="D66" s="17"/>
      <c r="E66" s="17"/>
      <c r="F66" s="17"/>
      <c r="G66" s="17"/>
      <c r="H66" s="17"/>
      <c r="I66" s="18">
        <v>1</v>
      </c>
      <c r="J66" s="9">
        <f t="shared" si="10"/>
        <v>0</v>
      </c>
      <c r="K66" s="9">
        <f t="shared" si="11"/>
        <v>1</v>
      </c>
      <c r="L66" s="9">
        <f t="shared" si="18"/>
        <v>275</v>
      </c>
      <c r="M66" s="9">
        <f t="shared" si="18"/>
        <v>321</v>
      </c>
      <c r="N66" s="5">
        <f t="shared" si="12"/>
        <v>0.45641838351822506</v>
      </c>
      <c r="O66" s="11">
        <f t="shared" si="16"/>
        <v>272.0253565768621</v>
      </c>
      <c r="P66" s="5">
        <f t="shared" si="13"/>
        <v>94.45324881141049</v>
      </c>
      <c r="Q66" s="9">
        <f t="shared" si="14"/>
        <v>0</v>
      </c>
      <c r="R66" s="9">
        <f t="shared" si="15"/>
        <v>1</v>
      </c>
    </row>
    <row r="67" spans="1:19" ht="12.75">
      <c r="A67" s="27">
        <v>32810</v>
      </c>
      <c r="B67" s="17"/>
      <c r="C67" s="17"/>
      <c r="D67" s="17"/>
      <c r="E67" s="17"/>
      <c r="F67" s="17"/>
      <c r="G67" s="17"/>
      <c r="H67" s="17"/>
      <c r="I67" s="17"/>
      <c r="J67" s="9">
        <f t="shared" si="10"/>
        <v>0</v>
      </c>
      <c r="K67" s="9">
        <f t="shared" si="11"/>
        <v>0</v>
      </c>
      <c r="L67" s="9">
        <f t="shared" si="18"/>
        <v>275</v>
      </c>
      <c r="M67" s="9">
        <f t="shared" si="18"/>
        <v>321</v>
      </c>
      <c r="N67" s="5">
        <f t="shared" si="12"/>
        <v>0</v>
      </c>
      <c r="O67" s="11">
        <f t="shared" si="16"/>
        <v>272.0253565768621</v>
      </c>
      <c r="P67" s="5">
        <f t="shared" si="13"/>
        <v>94.45324881141049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B68" s="17"/>
      <c r="C68" s="18">
        <v>1</v>
      </c>
      <c r="D68" s="17"/>
      <c r="E68" s="18">
        <v>2</v>
      </c>
      <c r="F68" s="17"/>
      <c r="G68" s="17"/>
      <c r="H68" s="17"/>
      <c r="I68" s="17"/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276</v>
      </c>
      <c r="M68" s="9">
        <f t="shared" si="18"/>
        <v>321</v>
      </c>
      <c r="N68" s="5">
        <f aca="true" t="shared" si="21" ref="N68:N101">(+J68+K68)*($J$103/($J$103+$K$103))</f>
        <v>0.45641838351822506</v>
      </c>
      <c r="O68" s="11">
        <f t="shared" si="16"/>
        <v>272.48177496038033</v>
      </c>
      <c r="P68" s="5">
        <f aca="true" t="shared" si="22" ref="P68:P101">O68*100/$N$103</f>
        <v>94.61172741679877</v>
      </c>
      <c r="Q68" s="9">
        <f aca="true" t="shared" si="23" ref="Q68:Q101">+B68+C68+F68+G68</f>
        <v>1</v>
      </c>
      <c r="R68" s="9">
        <f aca="true" t="shared" si="24" ref="R68:R101">D68+E68+H68+I68</f>
        <v>2</v>
      </c>
    </row>
    <row r="69" spans="1:18" ht="12.75">
      <c r="A69" s="27">
        <v>32812</v>
      </c>
      <c r="B69" s="17"/>
      <c r="C69" s="17"/>
      <c r="D69" s="17"/>
      <c r="E69" s="17"/>
      <c r="F69" s="17"/>
      <c r="G69" s="18">
        <v>1</v>
      </c>
      <c r="H69" s="17"/>
      <c r="I69" s="17"/>
      <c r="J69" s="9">
        <f t="shared" si="19"/>
        <v>0</v>
      </c>
      <c r="K69" s="9">
        <f t="shared" si="20"/>
        <v>-1</v>
      </c>
      <c r="L69" s="9">
        <f t="shared" si="18"/>
        <v>276</v>
      </c>
      <c r="M69" s="9">
        <f t="shared" si="18"/>
        <v>320</v>
      </c>
      <c r="N69" s="5">
        <f t="shared" si="21"/>
        <v>-0.45641838351822506</v>
      </c>
      <c r="O69" s="11">
        <f aca="true" t="shared" si="25" ref="O69:O101">O68+N69</f>
        <v>272.0253565768621</v>
      </c>
      <c r="P69" s="5">
        <f t="shared" si="22"/>
        <v>94.45324881141049</v>
      </c>
      <c r="Q69" s="9">
        <f t="shared" si="23"/>
        <v>1</v>
      </c>
      <c r="R69" s="9">
        <f t="shared" si="24"/>
        <v>0</v>
      </c>
    </row>
    <row r="70" spans="1:18" ht="12.75">
      <c r="A70" s="27">
        <v>32813</v>
      </c>
      <c r="B70" s="17"/>
      <c r="C70" s="17"/>
      <c r="D70" s="17"/>
      <c r="E70" s="17"/>
      <c r="F70" s="17"/>
      <c r="G70" s="17"/>
      <c r="H70" s="17"/>
      <c r="I70" s="18">
        <v>2</v>
      </c>
      <c r="J70" s="9">
        <f t="shared" si="19"/>
        <v>0</v>
      </c>
      <c r="K70" s="9">
        <f t="shared" si="20"/>
        <v>2</v>
      </c>
      <c r="L70" s="9">
        <f t="shared" si="18"/>
        <v>276</v>
      </c>
      <c r="M70" s="9">
        <f t="shared" si="18"/>
        <v>322</v>
      </c>
      <c r="N70" s="5">
        <f t="shared" si="21"/>
        <v>0.9128367670364501</v>
      </c>
      <c r="O70" s="11">
        <f t="shared" si="25"/>
        <v>272.93819334389855</v>
      </c>
      <c r="P70" s="5">
        <f t="shared" si="22"/>
        <v>94.77020602218703</v>
      </c>
      <c r="Q70" s="9">
        <f t="shared" si="23"/>
        <v>0</v>
      </c>
      <c r="R70" s="9">
        <f t="shared" si="24"/>
        <v>2</v>
      </c>
    </row>
    <row r="71" spans="1:18" ht="12.75">
      <c r="A71" s="27">
        <v>32814</v>
      </c>
      <c r="B71" s="17"/>
      <c r="C71" s="17"/>
      <c r="D71" s="17"/>
      <c r="E71" s="17"/>
      <c r="F71" s="17"/>
      <c r="G71" s="17"/>
      <c r="H71" s="17"/>
      <c r="I71" s="17"/>
      <c r="J71" s="9">
        <f t="shared" si="19"/>
        <v>0</v>
      </c>
      <c r="K71" s="9">
        <f t="shared" si="20"/>
        <v>0</v>
      </c>
      <c r="L71" s="9">
        <f t="shared" si="18"/>
        <v>276</v>
      </c>
      <c r="M71" s="9">
        <f t="shared" si="18"/>
        <v>322</v>
      </c>
      <c r="N71" s="5">
        <f t="shared" si="21"/>
        <v>0</v>
      </c>
      <c r="O71" s="11">
        <f t="shared" si="25"/>
        <v>272.93819334389855</v>
      </c>
      <c r="P71" s="5">
        <f t="shared" si="22"/>
        <v>94.77020602218703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B72" s="17"/>
      <c r="C72" s="18">
        <v>1</v>
      </c>
      <c r="D72" s="17"/>
      <c r="E72" s="18">
        <v>5</v>
      </c>
      <c r="F72" s="17"/>
      <c r="G72" s="17"/>
      <c r="H72" s="17"/>
      <c r="I72" s="17"/>
      <c r="J72" s="9">
        <f t="shared" si="19"/>
        <v>4</v>
      </c>
      <c r="K72" s="9">
        <f t="shared" si="20"/>
        <v>0</v>
      </c>
      <c r="L72" s="9">
        <f t="shared" si="18"/>
        <v>280</v>
      </c>
      <c r="M72" s="9">
        <f t="shared" si="18"/>
        <v>322</v>
      </c>
      <c r="N72" s="5">
        <f t="shared" si="21"/>
        <v>1.8256735340729002</v>
      </c>
      <c r="O72" s="11">
        <f t="shared" si="25"/>
        <v>274.76386687797145</v>
      </c>
      <c r="P72" s="5">
        <f t="shared" si="22"/>
        <v>95.40412044374013</v>
      </c>
      <c r="Q72" s="9">
        <f t="shared" si="23"/>
        <v>1</v>
      </c>
      <c r="R72" s="9">
        <f t="shared" si="24"/>
        <v>5</v>
      </c>
    </row>
    <row r="73" spans="1:18" ht="12.75">
      <c r="A73" s="27">
        <v>32816</v>
      </c>
      <c r="B73" s="17"/>
      <c r="C73" s="17"/>
      <c r="D73" s="18">
        <v>1</v>
      </c>
      <c r="E73" s="18">
        <v>1</v>
      </c>
      <c r="F73" s="17"/>
      <c r="G73" s="17"/>
      <c r="H73" s="17"/>
      <c r="I73" s="18">
        <v>3</v>
      </c>
      <c r="J73" s="9">
        <f t="shared" si="19"/>
        <v>2</v>
      </c>
      <c r="K73" s="9">
        <f t="shared" si="20"/>
        <v>3</v>
      </c>
      <c r="L73" s="9">
        <f t="shared" si="18"/>
        <v>282</v>
      </c>
      <c r="M73" s="9">
        <f t="shared" si="18"/>
        <v>325</v>
      </c>
      <c r="N73" s="5">
        <f t="shared" si="21"/>
        <v>2.282091917591125</v>
      </c>
      <c r="O73" s="11">
        <f t="shared" si="25"/>
        <v>277.04595879556257</v>
      </c>
      <c r="P73" s="5">
        <f t="shared" si="22"/>
        <v>96.1965134706815</v>
      </c>
      <c r="Q73" s="9">
        <f t="shared" si="23"/>
        <v>0</v>
      </c>
      <c r="R73" s="9">
        <f t="shared" si="24"/>
        <v>5</v>
      </c>
    </row>
    <row r="74" spans="1:18" ht="12.75">
      <c r="A74" s="27">
        <v>32817</v>
      </c>
      <c r="B74" s="18">
        <v>1</v>
      </c>
      <c r="C74" s="17"/>
      <c r="D74" s="18">
        <v>1</v>
      </c>
      <c r="E74" s="17"/>
      <c r="F74" s="17"/>
      <c r="G74" s="18">
        <v>1</v>
      </c>
      <c r="H74" s="18">
        <v>5</v>
      </c>
      <c r="I74" s="18">
        <v>1</v>
      </c>
      <c r="J74" s="9">
        <f t="shared" si="19"/>
        <v>0</v>
      </c>
      <c r="K74" s="9">
        <f t="shared" si="20"/>
        <v>5</v>
      </c>
      <c r="L74" s="9">
        <f t="shared" si="18"/>
        <v>282</v>
      </c>
      <c r="M74" s="9">
        <f t="shared" si="18"/>
        <v>330</v>
      </c>
      <c r="N74" s="5">
        <f t="shared" si="21"/>
        <v>2.282091917591125</v>
      </c>
      <c r="O74" s="11">
        <f t="shared" si="25"/>
        <v>279.3280507131537</v>
      </c>
      <c r="P74" s="5">
        <f t="shared" si="22"/>
        <v>96.98890649762285</v>
      </c>
      <c r="Q74" s="9">
        <f t="shared" si="23"/>
        <v>2</v>
      </c>
      <c r="R74" s="9">
        <f t="shared" si="24"/>
        <v>7</v>
      </c>
    </row>
    <row r="75" spans="1:18" ht="12.75">
      <c r="A75" s="27">
        <v>32818</v>
      </c>
      <c r="B75" s="17"/>
      <c r="C75" s="17"/>
      <c r="D75" s="17"/>
      <c r="E75" s="18">
        <v>1</v>
      </c>
      <c r="F75" s="18">
        <v>1</v>
      </c>
      <c r="G75" s="18">
        <v>2</v>
      </c>
      <c r="H75" s="18">
        <v>1</v>
      </c>
      <c r="I75" s="18">
        <v>2</v>
      </c>
      <c r="J75" s="9">
        <f t="shared" si="19"/>
        <v>1</v>
      </c>
      <c r="K75" s="9">
        <f t="shared" si="20"/>
        <v>0</v>
      </c>
      <c r="L75" s="9">
        <f t="shared" si="18"/>
        <v>283</v>
      </c>
      <c r="M75" s="9">
        <f t="shared" si="18"/>
        <v>330</v>
      </c>
      <c r="N75" s="5">
        <f t="shared" si="21"/>
        <v>0.45641838351822506</v>
      </c>
      <c r="O75" s="11">
        <f t="shared" si="25"/>
        <v>279.7844690966719</v>
      </c>
      <c r="P75" s="5">
        <f t="shared" si="22"/>
        <v>97.14738510301112</v>
      </c>
      <c r="Q75" s="9">
        <f t="shared" si="23"/>
        <v>3</v>
      </c>
      <c r="R75" s="9">
        <f t="shared" si="24"/>
        <v>4</v>
      </c>
    </row>
    <row r="76" spans="1:18" ht="12.75">
      <c r="A76" s="27">
        <v>32819</v>
      </c>
      <c r="B76" s="17"/>
      <c r="C76" s="18">
        <v>2</v>
      </c>
      <c r="D76" s="17"/>
      <c r="E76" s="17"/>
      <c r="F76" s="17"/>
      <c r="G76" s="18">
        <v>2</v>
      </c>
      <c r="H76" s="18">
        <v>2</v>
      </c>
      <c r="I76" s="17"/>
      <c r="J76" s="9">
        <f t="shared" si="19"/>
        <v>-2</v>
      </c>
      <c r="K76" s="9">
        <f t="shared" si="20"/>
        <v>0</v>
      </c>
      <c r="L76" s="9">
        <f t="shared" si="18"/>
        <v>281</v>
      </c>
      <c r="M76" s="9">
        <f t="shared" si="18"/>
        <v>330</v>
      </c>
      <c r="N76" s="5">
        <f t="shared" si="21"/>
        <v>-0.9128367670364501</v>
      </c>
      <c r="O76" s="11">
        <f t="shared" si="25"/>
        <v>278.8716323296355</v>
      </c>
      <c r="P76" s="5">
        <f t="shared" si="22"/>
        <v>96.83042789223458</v>
      </c>
      <c r="Q76" s="9">
        <f t="shared" si="23"/>
        <v>4</v>
      </c>
      <c r="R76" s="9">
        <f t="shared" si="24"/>
        <v>2</v>
      </c>
    </row>
    <row r="77" spans="1:18" ht="12.75">
      <c r="A77" s="27">
        <v>32820</v>
      </c>
      <c r="B77" s="17"/>
      <c r="C77" s="17"/>
      <c r="D77" s="17"/>
      <c r="E77" s="18">
        <v>1</v>
      </c>
      <c r="F77" s="17"/>
      <c r="G77" s="17"/>
      <c r="H77" s="18">
        <v>1</v>
      </c>
      <c r="I77" s="18">
        <v>1</v>
      </c>
      <c r="J77" s="9">
        <f t="shared" si="19"/>
        <v>1</v>
      </c>
      <c r="K77" s="9">
        <f t="shared" si="20"/>
        <v>2</v>
      </c>
      <c r="L77" s="9">
        <f t="shared" si="18"/>
        <v>282</v>
      </c>
      <c r="M77" s="9">
        <f t="shared" si="18"/>
        <v>332</v>
      </c>
      <c r="N77" s="5">
        <f t="shared" si="21"/>
        <v>1.3692551505546753</v>
      </c>
      <c r="O77" s="11">
        <f t="shared" si="25"/>
        <v>280.24088748019017</v>
      </c>
      <c r="P77" s="5">
        <f t="shared" si="22"/>
        <v>97.3058637083994</v>
      </c>
      <c r="Q77" s="9">
        <f t="shared" si="23"/>
        <v>0</v>
      </c>
      <c r="R77" s="9">
        <f t="shared" si="24"/>
        <v>3</v>
      </c>
    </row>
    <row r="78" spans="1:18" ht="12.75">
      <c r="A78" s="27">
        <v>32821</v>
      </c>
      <c r="B78" s="17"/>
      <c r="C78" s="18">
        <v>1</v>
      </c>
      <c r="D78" s="17"/>
      <c r="E78" s="18">
        <v>1</v>
      </c>
      <c r="F78" s="17"/>
      <c r="G78" s="18">
        <v>2</v>
      </c>
      <c r="H78" s="17"/>
      <c r="I78" s="17"/>
      <c r="J78" s="9">
        <f t="shared" si="19"/>
        <v>0</v>
      </c>
      <c r="K78" s="9">
        <f t="shared" si="20"/>
        <v>-2</v>
      </c>
      <c r="L78" s="9">
        <f t="shared" si="18"/>
        <v>282</v>
      </c>
      <c r="M78" s="9">
        <f t="shared" si="18"/>
        <v>330</v>
      </c>
      <c r="N78" s="5">
        <f t="shared" si="21"/>
        <v>-0.9128367670364501</v>
      </c>
      <c r="O78" s="11">
        <f t="shared" si="25"/>
        <v>279.32805071315374</v>
      </c>
      <c r="P78" s="5">
        <f t="shared" si="22"/>
        <v>96.98890649762286</v>
      </c>
      <c r="Q78" s="9">
        <f t="shared" si="23"/>
        <v>3</v>
      </c>
      <c r="R78" s="9">
        <f t="shared" si="24"/>
        <v>1</v>
      </c>
    </row>
    <row r="79" spans="1:18" ht="12.75">
      <c r="A79" s="27">
        <v>32822</v>
      </c>
      <c r="B79" s="18">
        <v>1</v>
      </c>
      <c r="C79" s="18">
        <v>1</v>
      </c>
      <c r="D79" s="18">
        <v>1</v>
      </c>
      <c r="E79" s="17"/>
      <c r="F79" s="17"/>
      <c r="G79" s="18">
        <v>1</v>
      </c>
      <c r="H79" s="18">
        <v>1</v>
      </c>
      <c r="I79" s="18">
        <v>2</v>
      </c>
      <c r="J79" s="9">
        <f t="shared" si="19"/>
        <v>-1</v>
      </c>
      <c r="K79" s="9">
        <f t="shared" si="20"/>
        <v>2</v>
      </c>
      <c r="L79" s="9">
        <f t="shared" si="18"/>
        <v>281</v>
      </c>
      <c r="M79" s="9">
        <f t="shared" si="18"/>
        <v>332</v>
      </c>
      <c r="N79" s="5">
        <f t="shared" si="21"/>
        <v>0.45641838351822506</v>
      </c>
      <c r="O79" s="11">
        <f t="shared" si="25"/>
        <v>279.78446909667196</v>
      </c>
      <c r="P79" s="5">
        <f t="shared" si="22"/>
        <v>97.14738510301113</v>
      </c>
      <c r="Q79" s="9">
        <f t="shared" si="23"/>
        <v>3</v>
      </c>
      <c r="R79" s="9">
        <f t="shared" si="24"/>
        <v>4</v>
      </c>
    </row>
    <row r="80" spans="1:18" ht="12.75">
      <c r="A80" s="27">
        <v>32823</v>
      </c>
      <c r="B80" s="17"/>
      <c r="C80" s="17"/>
      <c r="D80" s="17"/>
      <c r="E80" s="18">
        <v>2</v>
      </c>
      <c r="F80" s="17"/>
      <c r="G80" s="18">
        <v>1</v>
      </c>
      <c r="H80" s="17"/>
      <c r="I80" s="17"/>
      <c r="J80" s="9">
        <f t="shared" si="19"/>
        <v>2</v>
      </c>
      <c r="K80" s="9">
        <f t="shared" si="20"/>
        <v>-1</v>
      </c>
      <c r="L80" s="9">
        <f t="shared" si="18"/>
        <v>283</v>
      </c>
      <c r="M80" s="9">
        <f t="shared" si="18"/>
        <v>331</v>
      </c>
      <c r="N80" s="5">
        <f t="shared" si="21"/>
        <v>0.45641838351822506</v>
      </c>
      <c r="O80" s="11">
        <f t="shared" si="25"/>
        <v>280.24088748019017</v>
      </c>
      <c r="P80" s="5">
        <f t="shared" si="22"/>
        <v>97.3058637083994</v>
      </c>
      <c r="Q80" s="9">
        <f t="shared" si="23"/>
        <v>1</v>
      </c>
      <c r="R80" s="9">
        <f t="shared" si="24"/>
        <v>2</v>
      </c>
    </row>
    <row r="81" spans="1:19" ht="12.75">
      <c r="A81" s="27">
        <v>32824</v>
      </c>
      <c r="B81" s="17"/>
      <c r="C81" s="17"/>
      <c r="D81" s="17"/>
      <c r="E81" s="17"/>
      <c r="F81" s="17"/>
      <c r="G81" s="17"/>
      <c r="H81" s="17"/>
      <c r="I81" s="18">
        <v>2</v>
      </c>
      <c r="J81" s="9">
        <f t="shared" si="19"/>
        <v>0</v>
      </c>
      <c r="K81" s="9">
        <f t="shared" si="20"/>
        <v>2</v>
      </c>
      <c r="L81" s="9">
        <f t="shared" si="18"/>
        <v>283</v>
      </c>
      <c r="M81" s="9">
        <f t="shared" si="18"/>
        <v>333</v>
      </c>
      <c r="N81" s="5">
        <f t="shared" si="21"/>
        <v>0.9128367670364501</v>
      </c>
      <c r="O81" s="11">
        <f t="shared" si="25"/>
        <v>281.1537242472266</v>
      </c>
      <c r="P81" s="5">
        <f t="shared" si="22"/>
        <v>97.62282091917594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2.75">
      <c r="A82" s="27">
        <v>32825</v>
      </c>
      <c r="B82" s="17"/>
      <c r="C82" s="17"/>
      <c r="D82" s="17"/>
      <c r="E82" s="17"/>
      <c r="F82" s="17"/>
      <c r="G82" s="17"/>
      <c r="H82" s="17"/>
      <c r="I82" s="17"/>
      <c r="J82" s="9">
        <f t="shared" si="19"/>
        <v>0</v>
      </c>
      <c r="K82" s="9">
        <f t="shared" si="20"/>
        <v>0</v>
      </c>
      <c r="L82" s="9">
        <f t="shared" si="18"/>
        <v>283</v>
      </c>
      <c r="M82" s="9">
        <f t="shared" si="18"/>
        <v>333</v>
      </c>
      <c r="N82" s="5">
        <f t="shared" si="21"/>
        <v>0</v>
      </c>
      <c r="O82" s="11">
        <f t="shared" si="25"/>
        <v>281.1537242472266</v>
      </c>
      <c r="P82" s="5">
        <f t="shared" si="22"/>
        <v>97.62282091917594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B83" s="17"/>
      <c r="C83" s="17"/>
      <c r="D83" s="17"/>
      <c r="E83" s="17"/>
      <c r="F83" s="17"/>
      <c r="G83" s="17"/>
      <c r="H83" s="17"/>
      <c r="I83" s="17"/>
      <c r="J83" s="9">
        <f t="shared" si="19"/>
        <v>0</v>
      </c>
      <c r="K83" s="9">
        <f t="shared" si="20"/>
        <v>0</v>
      </c>
      <c r="L83" s="9">
        <f t="shared" si="18"/>
        <v>283</v>
      </c>
      <c r="M83" s="9">
        <f t="shared" si="18"/>
        <v>333</v>
      </c>
      <c r="N83" s="5">
        <f t="shared" si="21"/>
        <v>0</v>
      </c>
      <c r="O83" s="11">
        <f t="shared" si="25"/>
        <v>281.1537242472266</v>
      </c>
      <c r="P83" s="5">
        <f t="shared" si="22"/>
        <v>97.62282091917594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17"/>
      <c r="C84" s="17"/>
      <c r="D84" s="17"/>
      <c r="E84" s="18">
        <v>2</v>
      </c>
      <c r="F84" s="17"/>
      <c r="G84" s="17"/>
      <c r="H84" s="17"/>
      <c r="I84" s="17"/>
      <c r="J84" s="9">
        <f t="shared" si="19"/>
        <v>2</v>
      </c>
      <c r="K84" s="9">
        <f t="shared" si="20"/>
        <v>0</v>
      </c>
      <c r="L84" s="9">
        <f t="shared" si="18"/>
        <v>285</v>
      </c>
      <c r="M84" s="9">
        <f t="shared" si="18"/>
        <v>333</v>
      </c>
      <c r="N84" s="5">
        <f t="shared" si="21"/>
        <v>0.9128367670364501</v>
      </c>
      <c r="O84" s="11">
        <f t="shared" si="25"/>
        <v>282.066561014263</v>
      </c>
      <c r="P84" s="5">
        <f t="shared" si="22"/>
        <v>97.93977812995247</v>
      </c>
      <c r="Q84" s="9">
        <f t="shared" si="23"/>
        <v>0</v>
      </c>
      <c r="R84" s="9">
        <f t="shared" si="24"/>
        <v>2</v>
      </c>
    </row>
    <row r="85" spans="1:18" ht="12.75">
      <c r="A85" s="27">
        <v>32828</v>
      </c>
      <c r="B85" s="17"/>
      <c r="C85" s="17"/>
      <c r="D85" s="17"/>
      <c r="E85" s="18">
        <v>1</v>
      </c>
      <c r="F85" s="17"/>
      <c r="G85" s="18">
        <v>1</v>
      </c>
      <c r="H85" s="18">
        <v>3</v>
      </c>
      <c r="I85" s="17"/>
      <c r="J85" s="9">
        <f t="shared" si="19"/>
        <v>1</v>
      </c>
      <c r="K85" s="9">
        <f t="shared" si="20"/>
        <v>2</v>
      </c>
      <c r="L85" s="9">
        <f aca="true" t="shared" si="26" ref="L85:M101">L84+J85</f>
        <v>286</v>
      </c>
      <c r="M85" s="9">
        <f t="shared" si="26"/>
        <v>335</v>
      </c>
      <c r="N85" s="5">
        <f t="shared" si="21"/>
        <v>1.3692551505546753</v>
      </c>
      <c r="O85" s="11">
        <f t="shared" si="25"/>
        <v>283.4358161648177</v>
      </c>
      <c r="P85" s="5">
        <f t="shared" si="22"/>
        <v>98.41521394611729</v>
      </c>
      <c r="Q85" s="9">
        <f t="shared" si="23"/>
        <v>1</v>
      </c>
      <c r="R85" s="9">
        <f t="shared" si="24"/>
        <v>4</v>
      </c>
    </row>
    <row r="86" spans="1:18" ht="12.75">
      <c r="A86" s="27">
        <v>32829</v>
      </c>
      <c r="B86" s="17"/>
      <c r="C86" s="17"/>
      <c r="D86" s="17"/>
      <c r="E86" s="18">
        <v>1</v>
      </c>
      <c r="F86" s="17"/>
      <c r="G86" s="17"/>
      <c r="H86" s="17"/>
      <c r="I86" s="17"/>
      <c r="J86" s="9">
        <f t="shared" si="19"/>
        <v>1</v>
      </c>
      <c r="K86" s="9">
        <f t="shared" si="20"/>
        <v>0</v>
      </c>
      <c r="L86" s="9">
        <f t="shared" si="26"/>
        <v>287</v>
      </c>
      <c r="M86" s="9">
        <f t="shared" si="26"/>
        <v>335</v>
      </c>
      <c r="N86" s="5">
        <f t="shared" si="21"/>
        <v>0.45641838351822506</v>
      </c>
      <c r="O86" s="11">
        <f t="shared" si="25"/>
        <v>283.8922345483359</v>
      </c>
      <c r="P86" s="5">
        <f t="shared" si="22"/>
        <v>98.57369255150556</v>
      </c>
      <c r="Q86" s="9">
        <f t="shared" si="23"/>
        <v>0</v>
      </c>
      <c r="R86" s="9">
        <f t="shared" si="24"/>
        <v>1</v>
      </c>
    </row>
    <row r="87" spans="1:18" ht="12.75">
      <c r="A87" s="27">
        <v>32830</v>
      </c>
      <c r="B87" s="17"/>
      <c r="C87" s="17"/>
      <c r="D87" s="17"/>
      <c r="E87" s="17"/>
      <c r="F87" s="17"/>
      <c r="G87" s="17"/>
      <c r="H87" s="17"/>
      <c r="I87" s="17"/>
      <c r="J87" s="9">
        <f t="shared" si="19"/>
        <v>0</v>
      </c>
      <c r="K87" s="9">
        <f t="shared" si="20"/>
        <v>0</v>
      </c>
      <c r="L87" s="9">
        <f t="shared" si="26"/>
        <v>287</v>
      </c>
      <c r="M87" s="9">
        <f t="shared" si="26"/>
        <v>335</v>
      </c>
      <c r="N87" s="5">
        <f t="shared" si="21"/>
        <v>0</v>
      </c>
      <c r="O87" s="11">
        <f t="shared" si="25"/>
        <v>283.8922345483359</v>
      </c>
      <c r="P87" s="5">
        <f t="shared" si="22"/>
        <v>98.57369255150556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7"/>
      <c r="C88" s="17"/>
      <c r="D88" s="17"/>
      <c r="E88" s="17"/>
      <c r="F88" s="17"/>
      <c r="G88" s="17"/>
      <c r="H88" s="17"/>
      <c r="I88" s="17"/>
      <c r="J88" s="9">
        <f t="shared" si="19"/>
        <v>0</v>
      </c>
      <c r="K88" s="9">
        <f t="shared" si="20"/>
        <v>0</v>
      </c>
      <c r="L88" s="9">
        <f t="shared" si="26"/>
        <v>287</v>
      </c>
      <c r="M88" s="9">
        <f t="shared" si="26"/>
        <v>335</v>
      </c>
      <c r="N88" s="5">
        <f t="shared" si="21"/>
        <v>0</v>
      </c>
      <c r="O88" s="11">
        <f t="shared" si="25"/>
        <v>283.8922345483359</v>
      </c>
      <c r="P88" s="5">
        <f t="shared" si="22"/>
        <v>98.57369255150556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7"/>
      <c r="C89" s="17"/>
      <c r="D89" s="17"/>
      <c r="E89" s="17"/>
      <c r="F89" s="17"/>
      <c r="G89" s="17"/>
      <c r="H89" s="17"/>
      <c r="I89" s="18">
        <v>1</v>
      </c>
      <c r="J89" s="9">
        <f t="shared" si="19"/>
        <v>0</v>
      </c>
      <c r="K89" s="9">
        <f t="shared" si="20"/>
        <v>1</v>
      </c>
      <c r="L89" s="9">
        <f t="shared" si="26"/>
        <v>287</v>
      </c>
      <c r="M89" s="9">
        <f t="shared" si="26"/>
        <v>336</v>
      </c>
      <c r="N89" s="5">
        <f t="shared" si="21"/>
        <v>0.45641838351822506</v>
      </c>
      <c r="O89" s="11">
        <f t="shared" si="25"/>
        <v>284.34865293185413</v>
      </c>
      <c r="P89" s="5">
        <f t="shared" si="22"/>
        <v>98.73217115689383</v>
      </c>
      <c r="Q89" s="9">
        <f t="shared" si="23"/>
        <v>0</v>
      </c>
      <c r="R89" s="9">
        <f t="shared" si="24"/>
        <v>1</v>
      </c>
    </row>
    <row r="90" spans="1:18" ht="12.75">
      <c r="A90" s="27">
        <v>32833</v>
      </c>
      <c r="B90" s="17"/>
      <c r="C90" s="17"/>
      <c r="D90" s="17"/>
      <c r="E90" s="17"/>
      <c r="F90" s="17"/>
      <c r="G90" s="17"/>
      <c r="H90" s="17"/>
      <c r="I90" s="17"/>
      <c r="J90" s="9">
        <f t="shared" si="19"/>
        <v>0</v>
      </c>
      <c r="K90" s="9">
        <f t="shared" si="20"/>
        <v>0</v>
      </c>
      <c r="L90" s="9">
        <f t="shared" si="26"/>
        <v>287</v>
      </c>
      <c r="M90" s="9">
        <f t="shared" si="26"/>
        <v>336</v>
      </c>
      <c r="N90" s="5">
        <f t="shared" si="21"/>
        <v>0</v>
      </c>
      <c r="O90" s="11">
        <f t="shared" si="25"/>
        <v>284.34865293185413</v>
      </c>
      <c r="P90" s="5">
        <f t="shared" si="22"/>
        <v>98.73217115689383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8">
        <v>1</v>
      </c>
      <c r="C91" s="17"/>
      <c r="D91" s="17"/>
      <c r="E91" s="17"/>
      <c r="F91" s="17"/>
      <c r="G91" s="17"/>
      <c r="H91" s="17"/>
      <c r="I91" s="17"/>
      <c r="J91" s="9">
        <f t="shared" si="19"/>
        <v>-1</v>
      </c>
      <c r="K91" s="9">
        <f t="shared" si="20"/>
        <v>0</v>
      </c>
      <c r="L91" s="9">
        <f t="shared" si="26"/>
        <v>286</v>
      </c>
      <c r="M91" s="9">
        <f t="shared" si="26"/>
        <v>336</v>
      </c>
      <c r="N91" s="5">
        <f t="shared" si="21"/>
        <v>-0.45641838351822506</v>
      </c>
      <c r="O91" s="11">
        <f t="shared" si="25"/>
        <v>283.8922345483359</v>
      </c>
      <c r="P91" s="5">
        <f t="shared" si="22"/>
        <v>98.57369255150556</v>
      </c>
      <c r="Q91" s="9">
        <f t="shared" si="23"/>
        <v>1</v>
      </c>
      <c r="R91" s="9">
        <f t="shared" si="24"/>
        <v>0</v>
      </c>
    </row>
    <row r="92" spans="1:18" ht="12.75">
      <c r="A92" s="27">
        <v>32835</v>
      </c>
      <c r="B92" s="17"/>
      <c r="C92" s="17"/>
      <c r="D92" s="18">
        <v>1</v>
      </c>
      <c r="E92" s="17"/>
      <c r="F92" s="17"/>
      <c r="G92" s="18">
        <v>1</v>
      </c>
      <c r="H92" s="18">
        <v>2</v>
      </c>
      <c r="I92" s="18">
        <v>3</v>
      </c>
      <c r="J92" s="9">
        <f t="shared" si="19"/>
        <v>1</v>
      </c>
      <c r="K92" s="9">
        <f t="shared" si="20"/>
        <v>4</v>
      </c>
      <c r="L92" s="9">
        <f t="shared" si="26"/>
        <v>287</v>
      </c>
      <c r="M92" s="9">
        <f t="shared" si="26"/>
        <v>340</v>
      </c>
      <c r="N92" s="5">
        <f t="shared" si="21"/>
        <v>2.282091917591125</v>
      </c>
      <c r="O92" s="11">
        <f t="shared" si="25"/>
        <v>286.17432646592704</v>
      </c>
      <c r="P92" s="5">
        <f t="shared" si="22"/>
        <v>99.36608557844693</v>
      </c>
      <c r="Q92" s="9">
        <f t="shared" si="23"/>
        <v>1</v>
      </c>
      <c r="R92" s="9">
        <f t="shared" si="24"/>
        <v>6</v>
      </c>
    </row>
    <row r="93" spans="1:18" ht="12.75">
      <c r="A93" s="27">
        <v>32836</v>
      </c>
      <c r="B93" s="17"/>
      <c r="C93" s="17"/>
      <c r="D93" s="18">
        <v>1</v>
      </c>
      <c r="E93" s="17"/>
      <c r="F93" s="17"/>
      <c r="G93" s="18">
        <v>1</v>
      </c>
      <c r="H93" s="17"/>
      <c r="I93" s="17"/>
      <c r="J93" s="9">
        <f t="shared" si="19"/>
        <v>1</v>
      </c>
      <c r="K93" s="9">
        <f t="shared" si="20"/>
        <v>-1</v>
      </c>
      <c r="L93" s="9">
        <f t="shared" si="26"/>
        <v>288</v>
      </c>
      <c r="M93" s="9">
        <f t="shared" si="26"/>
        <v>339</v>
      </c>
      <c r="N93" s="5">
        <f t="shared" si="21"/>
        <v>0</v>
      </c>
      <c r="O93" s="11">
        <f t="shared" si="25"/>
        <v>286.17432646592704</v>
      </c>
      <c r="P93" s="5">
        <f t="shared" si="22"/>
        <v>99.36608557844693</v>
      </c>
      <c r="Q93" s="9">
        <f t="shared" si="23"/>
        <v>1</v>
      </c>
      <c r="R93" s="9">
        <f t="shared" si="24"/>
        <v>1</v>
      </c>
    </row>
    <row r="94" spans="1:18" ht="12.75">
      <c r="A94" s="27">
        <v>32837</v>
      </c>
      <c r="B94" s="17"/>
      <c r="C94" s="17"/>
      <c r="D94" s="17"/>
      <c r="E94" s="17"/>
      <c r="F94" s="17"/>
      <c r="G94" s="17"/>
      <c r="H94" s="18">
        <v>1</v>
      </c>
      <c r="I94" s="18">
        <v>1</v>
      </c>
      <c r="J94" s="9">
        <f t="shared" si="19"/>
        <v>0</v>
      </c>
      <c r="K94" s="9">
        <f t="shared" si="20"/>
        <v>2</v>
      </c>
      <c r="L94" s="9">
        <f t="shared" si="26"/>
        <v>288</v>
      </c>
      <c r="M94" s="9">
        <f t="shared" si="26"/>
        <v>341</v>
      </c>
      <c r="N94" s="5">
        <f t="shared" si="21"/>
        <v>0.9128367670364501</v>
      </c>
      <c r="O94" s="11">
        <f t="shared" si="25"/>
        <v>287.08716323296346</v>
      </c>
      <c r="P94" s="5">
        <f t="shared" si="22"/>
        <v>99.68304278922346</v>
      </c>
      <c r="Q94" s="9">
        <f t="shared" si="23"/>
        <v>0</v>
      </c>
      <c r="R94" s="9">
        <f t="shared" si="24"/>
        <v>2</v>
      </c>
    </row>
    <row r="95" spans="1:19" ht="12.75">
      <c r="A95" s="27">
        <v>32838</v>
      </c>
      <c r="B95" s="17"/>
      <c r="C95" s="17"/>
      <c r="D95" s="17"/>
      <c r="E95" s="17"/>
      <c r="F95" s="17"/>
      <c r="G95" s="17"/>
      <c r="H95" s="17"/>
      <c r="I95" s="17"/>
      <c r="J95" s="9">
        <f t="shared" si="19"/>
        <v>0</v>
      </c>
      <c r="K95" s="9">
        <f t="shared" si="20"/>
        <v>0</v>
      </c>
      <c r="L95" s="9">
        <f t="shared" si="26"/>
        <v>288</v>
      </c>
      <c r="M95" s="9">
        <f t="shared" si="26"/>
        <v>341</v>
      </c>
      <c r="N95" s="5">
        <f t="shared" si="21"/>
        <v>0</v>
      </c>
      <c r="O95" s="11">
        <f t="shared" si="25"/>
        <v>287.08716323296346</v>
      </c>
      <c r="P95" s="5">
        <f t="shared" si="22"/>
        <v>99.68304278922346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B96" s="17"/>
      <c r="C96" s="17"/>
      <c r="D96" s="17"/>
      <c r="E96" s="17"/>
      <c r="F96" s="17"/>
      <c r="G96" s="17"/>
      <c r="H96" s="17"/>
      <c r="I96" s="17"/>
      <c r="J96" s="9">
        <f t="shared" si="19"/>
        <v>0</v>
      </c>
      <c r="K96" s="9">
        <f t="shared" si="20"/>
        <v>0</v>
      </c>
      <c r="L96" s="9">
        <f t="shared" si="26"/>
        <v>288</v>
      </c>
      <c r="M96" s="9">
        <f t="shared" si="26"/>
        <v>341</v>
      </c>
      <c r="N96" s="5">
        <f t="shared" si="21"/>
        <v>0</v>
      </c>
      <c r="O96" s="11">
        <f t="shared" si="25"/>
        <v>287.08716323296346</v>
      </c>
      <c r="P96" s="5">
        <f t="shared" si="22"/>
        <v>99.68304278922346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7"/>
      <c r="C97" s="17"/>
      <c r="D97" s="17"/>
      <c r="E97" s="17"/>
      <c r="F97" s="17"/>
      <c r="G97" s="17"/>
      <c r="H97" s="17"/>
      <c r="I97" s="17"/>
      <c r="J97" s="9">
        <f t="shared" si="19"/>
        <v>0</v>
      </c>
      <c r="K97" s="9">
        <f t="shared" si="20"/>
        <v>0</v>
      </c>
      <c r="L97" s="9">
        <f t="shared" si="26"/>
        <v>288</v>
      </c>
      <c r="M97" s="9">
        <f t="shared" si="26"/>
        <v>341</v>
      </c>
      <c r="N97" s="5">
        <f t="shared" si="21"/>
        <v>0</v>
      </c>
      <c r="O97" s="11">
        <f t="shared" si="25"/>
        <v>287.08716323296346</v>
      </c>
      <c r="P97" s="5">
        <f t="shared" si="22"/>
        <v>99.68304278922346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7"/>
      <c r="C98" s="17"/>
      <c r="D98" s="17"/>
      <c r="E98" s="17"/>
      <c r="F98" s="17"/>
      <c r="G98" s="17"/>
      <c r="H98" s="17"/>
      <c r="I98" s="17"/>
      <c r="J98" s="9">
        <f t="shared" si="19"/>
        <v>0</v>
      </c>
      <c r="K98" s="9">
        <f t="shared" si="20"/>
        <v>0</v>
      </c>
      <c r="L98" s="9">
        <f t="shared" si="26"/>
        <v>288</v>
      </c>
      <c r="M98" s="9">
        <f t="shared" si="26"/>
        <v>341</v>
      </c>
      <c r="N98" s="5">
        <f t="shared" si="21"/>
        <v>0</v>
      </c>
      <c r="O98" s="11">
        <f t="shared" si="25"/>
        <v>287.08716323296346</v>
      </c>
      <c r="P98" s="5">
        <f t="shared" si="22"/>
        <v>99.68304278922346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7"/>
      <c r="C99" s="17"/>
      <c r="D99" s="17"/>
      <c r="E99" s="17"/>
      <c r="F99" s="17"/>
      <c r="G99" s="17"/>
      <c r="H99" s="18">
        <v>2</v>
      </c>
      <c r="I99" s="17"/>
      <c r="J99" s="9">
        <f t="shared" si="19"/>
        <v>0</v>
      </c>
      <c r="K99" s="9">
        <f t="shared" si="20"/>
        <v>2</v>
      </c>
      <c r="L99" s="9">
        <f t="shared" si="26"/>
        <v>288</v>
      </c>
      <c r="M99" s="9">
        <f t="shared" si="26"/>
        <v>343</v>
      </c>
      <c r="N99" s="5">
        <f t="shared" si="21"/>
        <v>0.9128367670364501</v>
      </c>
      <c r="O99" s="11">
        <f t="shared" si="25"/>
        <v>287.9999999999999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2.75">
      <c r="A100" s="27">
        <v>32843</v>
      </c>
      <c r="B100" s="17"/>
      <c r="C100" s="17"/>
      <c r="D100" s="17"/>
      <c r="E100" s="17"/>
      <c r="F100" s="17"/>
      <c r="G100" s="17"/>
      <c r="H100" s="17"/>
      <c r="I100" s="17"/>
      <c r="J100" s="9">
        <f t="shared" si="19"/>
        <v>0</v>
      </c>
      <c r="K100" s="9">
        <f t="shared" si="20"/>
        <v>0</v>
      </c>
      <c r="L100" s="9">
        <f t="shared" si="26"/>
        <v>288</v>
      </c>
      <c r="M100" s="9">
        <f t="shared" si="26"/>
        <v>343</v>
      </c>
      <c r="N100" s="5">
        <f t="shared" si="21"/>
        <v>0</v>
      </c>
      <c r="O100" s="11">
        <f t="shared" si="25"/>
        <v>287.9999999999999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 s="17"/>
      <c r="G101" s="17"/>
      <c r="H101" s="17"/>
      <c r="I101" s="17"/>
      <c r="J101" s="9">
        <f t="shared" si="19"/>
        <v>0</v>
      </c>
      <c r="K101" s="9">
        <f t="shared" si="20"/>
        <v>0</v>
      </c>
      <c r="L101" s="9">
        <f t="shared" si="26"/>
        <v>288</v>
      </c>
      <c r="M101" s="9">
        <f t="shared" si="26"/>
        <v>343</v>
      </c>
      <c r="N101" s="5">
        <f t="shared" si="21"/>
        <v>0</v>
      </c>
      <c r="O101" s="11">
        <f t="shared" si="25"/>
        <v>287.9999999999999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7</v>
      </c>
      <c r="C103" s="9">
        <f t="shared" si="27"/>
        <v>29</v>
      </c>
      <c r="D103" s="9">
        <f t="shared" si="27"/>
        <v>134</v>
      </c>
      <c r="E103" s="9">
        <f t="shared" si="27"/>
        <v>190</v>
      </c>
      <c r="F103" s="9">
        <f t="shared" si="27"/>
        <v>6</v>
      </c>
      <c r="G103" s="9">
        <f t="shared" si="27"/>
        <v>28</v>
      </c>
      <c r="H103" s="9">
        <f t="shared" si="27"/>
        <v>128</v>
      </c>
      <c r="I103" s="9">
        <f t="shared" si="27"/>
        <v>249</v>
      </c>
      <c r="J103" s="9">
        <f t="shared" si="27"/>
        <v>288</v>
      </c>
      <c r="K103" s="9">
        <f t="shared" si="27"/>
        <v>343</v>
      </c>
      <c r="N103" s="5">
        <f>SUM(N4:N101)</f>
        <v>287.9999999999999</v>
      </c>
      <c r="Q103" s="11">
        <f>SUM(Q4:Q101)</f>
        <v>70</v>
      </c>
      <c r="R103" s="11">
        <f>SUM(R4:R101)</f>
        <v>701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9" sqref="F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9"/>
      <c r="C4" s="19"/>
      <c r="D4" s="19"/>
      <c r="E4" s="19"/>
      <c r="F4" s="19"/>
      <c r="G4" s="19"/>
      <c r="H4" s="19"/>
      <c r="I4" s="19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27">
        <v>32748</v>
      </c>
      <c r="B5" s="19"/>
      <c r="C5" s="19"/>
      <c r="D5" s="19"/>
      <c r="E5" s="19"/>
      <c r="F5" s="19"/>
      <c r="G5" s="19"/>
      <c r="H5" s="19"/>
      <c r="I5" s="1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178</v>
      </c>
      <c r="W5"/>
      <c r="X5"/>
      <c r="Y5" s="1" t="s">
        <v>42</v>
      </c>
      <c r="Z5" s="11">
        <f>SUM(N11:N17)</f>
        <v>-0.4228187919463087</v>
      </c>
      <c r="AA5" s="5">
        <f t="shared" si="6"/>
        <v>-0.6711409395973155</v>
      </c>
      <c r="AB5" s="11">
        <f>SUM(Q11:Q17)+SUM(R11:R17)</f>
        <v>5</v>
      </c>
      <c r="AC5" s="11">
        <f>100*SUM(R11:R17)/AB5</f>
        <v>40</v>
      </c>
    </row>
    <row r="6" spans="1:29" ht="15">
      <c r="A6" s="27">
        <v>32749</v>
      </c>
      <c r="B6" s="19"/>
      <c r="C6" s="19"/>
      <c r="D6" s="19"/>
      <c r="E6" s="19"/>
      <c r="F6" s="19"/>
      <c r="G6" s="19"/>
      <c r="H6" s="19"/>
      <c r="I6" s="19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29</v>
      </c>
      <c r="W6"/>
      <c r="X6" s="1" t="s">
        <v>44</v>
      </c>
      <c r="Z6" s="11">
        <f>SUM(N18:N24)</f>
        <v>2.1140939597315436</v>
      </c>
      <c r="AA6" s="5">
        <f t="shared" si="6"/>
        <v>3.355704697986577</v>
      </c>
      <c r="AB6" s="11">
        <f>SUM(Q18:Q24)+SUM(R18:R24)</f>
        <v>5</v>
      </c>
      <c r="AC6" s="11">
        <f>100*SUM(R18:R24)/AB6</f>
        <v>100</v>
      </c>
    </row>
    <row r="7" spans="1:29" ht="15">
      <c r="A7" s="27">
        <v>32750</v>
      </c>
      <c r="B7" s="19"/>
      <c r="C7" s="19"/>
      <c r="D7" s="19"/>
      <c r="E7" s="19"/>
      <c r="F7" s="19"/>
      <c r="G7" s="19"/>
      <c r="H7" s="19"/>
      <c r="I7" s="19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85.99033816425121</v>
      </c>
      <c r="W7"/>
      <c r="Y7" s="1" t="s">
        <v>46</v>
      </c>
      <c r="Z7" s="11">
        <f>SUM(N25:N31)</f>
        <v>3.38255033557047</v>
      </c>
      <c r="AA7" s="5">
        <f t="shared" si="6"/>
        <v>5.369127516778524</v>
      </c>
      <c r="AB7" s="11">
        <f>SUM(Q25:Q31)+SUM(R25:R31)</f>
        <v>12</v>
      </c>
      <c r="AC7" s="11">
        <f>100*SUM(R25:R31)/AB7</f>
        <v>83.33333333333333</v>
      </c>
    </row>
    <row r="8" spans="1:29" ht="15">
      <c r="A8" s="27">
        <v>32751</v>
      </c>
      <c r="B8" s="19"/>
      <c r="C8" s="19"/>
      <c r="D8" s="19"/>
      <c r="E8" s="19"/>
      <c r="F8" s="19"/>
      <c r="G8" s="19"/>
      <c r="H8" s="19"/>
      <c r="I8" s="19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5.073825503355705</v>
      </c>
      <c r="AA8" s="5">
        <f t="shared" si="6"/>
        <v>8.053691275167786</v>
      </c>
      <c r="AB8" s="11">
        <f>SUM(Q32:Q38)+SUM(R32:R38)</f>
        <v>16</v>
      </c>
      <c r="AC8" s="11">
        <f>100*SUM(R32:R38)/AB8</f>
        <v>87.5</v>
      </c>
    </row>
    <row r="9" spans="1:29" ht="15">
      <c r="A9" s="27">
        <v>32752</v>
      </c>
      <c r="B9" s="19"/>
      <c r="C9" s="19"/>
      <c r="D9" s="19"/>
      <c r="E9" s="19"/>
      <c r="F9" s="19"/>
      <c r="G9" s="19"/>
      <c r="H9" s="19"/>
      <c r="I9" s="1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12.261744966442954</v>
      </c>
      <c r="AA9" s="5">
        <f t="shared" si="6"/>
        <v>19.46308724832215</v>
      </c>
      <c r="AB9" s="11">
        <f>SUM(Q39:Q45)+SUM(R39:R45)</f>
        <v>31</v>
      </c>
      <c r="AC9" s="11">
        <f>100*SUM(R39:R45)/AB9</f>
        <v>96.7741935483871</v>
      </c>
    </row>
    <row r="10" spans="1:29" ht="15">
      <c r="A10" s="27">
        <v>32753</v>
      </c>
      <c r="B10" s="19"/>
      <c r="C10" s="19"/>
      <c r="D10" s="19"/>
      <c r="E10" s="19"/>
      <c r="F10" s="19"/>
      <c r="G10" s="19"/>
      <c r="H10" s="19"/>
      <c r="I10" s="1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63.29113924050633</v>
      </c>
      <c r="W10"/>
      <c r="X10" s="8" t="s">
        <v>50</v>
      </c>
      <c r="Z10" s="11">
        <f>SUM(N46:N52)</f>
        <v>5.919463087248323</v>
      </c>
      <c r="AA10" s="5">
        <f t="shared" si="6"/>
        <v>9.395973154362418</v>
      </c>
      <c r="AB10" s="11">
        <f>SUM(Q46:Q52)+SUM(R46:R52)</f>
        <v>22</v>
      </c>
      <c r="AC10" s="11">
        <f>100*SUM(R46:R52)/AB10</f>
        <v>81.81818181818181</v>
      </c>
    </row>
    <row r="11" spans="1:29" ht="15">
      <c r="A11" s="27">
        <v>32754</v>
      </c>
      <c r="B11" s="19"/>
      <c r="C11" s="19"/>
      <c r="D11" s="19"/>
      <c r="E11" s="19"/>
      <c r="F11" s="19"/>
      <c r="G11" s="20">
        <v>1</v>
      </c>
      <c r="H11" s="19"/>
      <c r="I11" s="19"/>
      <c r="J11" s="9">
        <f t="shared" si="0"/>
        <v>0</v>
      </c>
      <c r="K11" s="9">
        <f t="shared" si="1"/>
        <v>-1</v>
      </c>
      <c r="L11" s="9">
        <f t="shared" si="7"/>
        <v>0</v>
      </c>
      <c r="M11" s="9">
        <f t="shared" si="7"/>
        <v>-1</v>
      </c>
      <c r="N11" s="5">
        <f t="shared" si="2"/>
        <v>-0.4228187919463087</v>
      </c>
      <c r="O11" s="11">
        <f t="shared" si="8"/>
        <v>-0.4228187919463087</v>
      </c>
      <c r="P11" s="5">
        <f t="shared" si="3"/>
        <v>-0.6711409395973158</v>
      </c>
      <c r="Q11" s="9">
        <f t="shared" si="4"/>
        <v>1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64.64646464646465</v>
      </c>
      <c r="W11"/>
      <c r="Y11" s="8" t="s">
        <v>52</v>
      </c>
      <c r="Z11" s="11">
        <f>SUM(N53:N59)</f>
        <v>16.489932885906043</v>
      </c>
      <c r="AA11" s="5">
        <f t="shared" si="6"/>
        <v>26.174496644295306</v>
      </c>
      <c r="AB11" s="11">
        <f>SUM(Q53:Q59)+SUM(R53:R59)</f>
        <v>47</v>
      </c>
      <c r="AC11" s="11">
        <f>100*SUM(R53:R59)/AB11</f>
        <v>91.48936170212765</v>
      </c>
    </row>
    <row r="12" spans="1:29" ht="15">
      <c r="A12" s="27">
        <v>32755</v>
      </c>
      <c r="B12" s="19"/>
      <c r="C12" s="19"/>
      <c r="D12" s="19"/>
      <c r="E12" s="19"/>
      <c r="F12" s="19"/>
      <c r="G12" s="19"/>
      <c r="H12" s="19"/>
      <c r="I12" s="19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-1</v>
      </c>
      <c r="N12" s="5">
        <f t="shared" si="2"/>
        <v>0</v>
      </c>
      <c r="O12" s="11">
        <f t="shared" si="8"/>
        <v>-0.4228187919463087</v>
      </c>
      <c r="P12" s="5">
        <f t="shared" si="3"/>
        <v>-0.6711409395973158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64.04494382022472</v>
      </c>
      <c r="W12"/>
      <c r="X12" s="8" t="s">
        <v>54</v>
      </c>
      <c r="Z12" s="11">
        <f>SUM(N60:N66)</f>
        <v>10.993288590604028</v>
      </c>
      <c r="AA12" s="5">
        <f t="shared" si="6"/>
        <v>17.449664429530202</v>
      </c>
      <c r="AB12" s="11">
        <f>SUM(Q60:Q66)+SUM(R60:R66)</f>
        <v>30</v>
      </c>
      <c r="AC12" s="11">
        <f>100*SUM(R60:R66)/AB12</f>
        <v>93.33333333333333</v>
      </c>
    </row>
    <row r="13" spans="1:29" ht="15">
      <c r="A13" s="27">
        <v>32756</v>
      </c>
      <c r="B13" s="19"/>
      <c r="C13" s="19"/>
      <c r="D13" s="19"/>
      <c r="E13" s="19"/>
      <c r="F13" s="19"/>
      <c r="G13" s="19"/>
      <c r="H13" s="19"/>
      <c r="I13" s="19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-1</v>
      </c>
      <c r="N13" s="5">
        <f t="shared" si="2"/>
        <v>0</v>
      </c>
      <c r="O13" s="11">
        <f t="shared" si="8"/>
        <v>-0.4228187919463087</v>
      </c>
      <c r="P13" s="5">
        <f t="shared" si="3"/>
        <v>-0.6711409395973158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4.651006711409396</v>
      </c>
      <c r="AA13" s="5">
        <f t="shared" si="6"/>
        <v>7.382550335570469</v>
      </c>
      <c r="AB13" s="11">
        <f>SUM(Q67:Q73)+SUM(R67:R73)</f>
        <v>17</v>
      </c>
      <c r="AC13" s="11">
        <f>100*SUM(R67:R73)/AB13</f>
        <v>82.3529411764706</v>
      </c>
    </row>
    <row r="14" spans="1:29" ht="15">
      <c r="A14" s="27">
        <v>32757</v>
      </c>
      <c r="B14" s="19"/>
      <c r="C14" s="19"/>
      <c r="D14" s="19"/>
      <c r="E14" s="19"/>
      <c r="F14" s="19"/>
      <c r="G14" s="19"/>
      <c r="H14" s="20">
        <v>1</v>
      </c>
      <c r="I14" s="19"/>
      <c r="J14" s="9">
        <f t="shared" si="0"/>
        <v>0</v>
      </c>
      <c r="K14" s="9">
        <f t="shared" si="1"/>
        <v>1</v>
      </c>
      <c r="L14" s="9">
        <f t="shared" si="7"/>
        <v>0</v>
      </c>
      <c r="M14" s="9">
        <f t="shared" si="7"/>
        <v>0</v>
      </c>
      <c r="N14" s="5">
        <f t="shared" si="2"/>
        <v>0.4228187919463087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2.1140939597315436</v>
      </c>
      <c r="AA14" s="5">
        <f t="shared" si="6"/>
        <v>3.355704697986577</v>
      </c>
      <c r="AB14" s="11">
        <f>SUM(Q74:Q80)+SUM(R74:R80)</f>
        <v>13</v>
      </c>
      <c r="AC14" s="11">
        <f>100*SUM(R74:R80)/AB14</f>
        <v>69.23076923076923</v>
      </c>
    </row>
    <row r="15" spans="1:29" ht="15">
      <c r="A15" s="27">
        <v>32758</v>
      </c>
      <c r="B15" s="19"/>
      <c r="C15" s="19"/>
      <c r="D15" s="19"/>
      <c r="E15" s="19"/>
      <c r="F15" s="19"/>
      <c r="G15" s="19"/>
      <c r="H15" s="19"/>
      <c r="I15" s="1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-0.8456375838926175</v>
      </c>
      <c r="AA15" s="5">
        <f t="shared" si="6"/>
        <v>-1.342281879194631</v>
      </c>
      <c r="AB15" s="11">
        <f>SUM(Q81:Q87)+SUM(R81:R87)</f>
        <v>4</v>
      </c>
      <c r="AC15" s="11">
        <f>100*SUM(R81:R87)/AB15</f>
        <v>25</v>
      </c>
    </row>
    <row r="16" spans="1:29" ht="12.75">
      <c r="A16" s="27">
        <v>32759</v>
      </c>
      <c r="B16" s="19"/>
      <c r="C16" s="20">
        <v>1</v>
      </c>
      <c r="D16" s="19"/>
      <c r="E16" s="19"/>
      <c r="F16" s="19"/>
      <c r="G16" s="20">
        <v>1</v>
      </c>
      <c r="H16" s="19"/>
      <c r="I16" s="19"/>
      <c r="J16" s="9">
        <f t="shared" si="0"/>
        <v>-1</v>
      </c>
      <c r="K16" s="9">
        <f t="shared" si="1"/>
        <v>-1</v>
      </c>
      <c r="L16" s="9">
        <f t="shared" si="7"/>
        <v>-1</v>
      </c>
      <c r="M16" s="9">
        <f t="shared" si="7"/>
        <v>-1</v>
      </c>
      <c r="N16" s="5">
        <f t="shared" si="2"/>
        <v>-0.8456375838926175</v>
      </c>
      <c r="O16" s="11">
        <f t="shared" si="8"/>
        <v>-0.8456375838926175</v>
      </c>
      <c r="P16" s="5">
        <f t="shared" si="3"/>
        <v>-1.3422818791946316</v>
      </c>
      <c r="Q16" s="9">
        <f t="shared" si="4"/>
        <v>2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27">
        <v>32760</v>
      </c>
      <c r="B17" s="19"/>
      <c r="C17" s="19"/>
      <c r="D17" s="19"/>
      <c r="E17" s="19"/>
      <c r="F17" s="19"/>
      <c r="G17" s="19"/>
      <c r="H17" s="19"/>
      <c r="I17" s="20">
        <v>1</v>
      </c>
      <c r="J17" s="9">
        <f t="shared" si="0"/>
        <v>0</v>
      </c>
      <c r="K17" s="9">
        <f t="shared" si="1"/>
        <v>1</v>
      </c>
      <c r="L17" s="9">
        <f t="shared" si="7"/>
        <v>-1</v>
      </c>
      <c r="M17" s="9">
        <f t="shared" si="7"/>
        <v>0</v>
      </c>
      <c r="N17" s="5">
        <f t="shared" si="2"/>
        <v>0.4228187919463087</v>
      </c>
      <c r="O17" s="11">
        <f t="shared" si="8"/>
        <v>-0.4228187919463087</v>
      </c>
      <c r="P17" s="5">
        <f t="shared" si="3"/>
        <v>-0.6711409395973158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1.2684563758389262</v>
      </c>
      <c r="AA17" s="5">
        <f t="shared" si="6"/>
        <v>2.0134228187919465</v>
      </c>
      <c r="AB17" s="11">
        <f>SUM(Q95:Q101)+SUM(R95:R101)</f>
        <v>5</v>
      </c>
      <c r="AC17" s="11">
        <f>100*SUM(R95:R101)/AB17</f>
        <v>80</v>
      </c>
    </row>
    <row r="18" spans="1:27" ht="12.75">
      <c r="A18" s="27">
        <v>32761</v>
      </c>
      <c r="B18" s="19"/>
      <c r="C18" s="19"/>
      <c r="D18" s="19"/>
      <c r="E18" s="20">
        <v>2</v>
      </c>
      <c r="F18" s="19"/>
      <c r="G18" s="19"/>
      <c r="H18" s="19"/>
      <c r="I18" s="19"/>
      <c r="J18" s="9">
        <f t="shared" si="0"/>
        <v>2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0.8456375838926175</v>
      </c>
      <c r="O18" s="11">
        <f t="shared" si="8"/>
        <v>0.4228187919463087</v>
      </c>
      <c r="P18" s="5">
        <f t="shared" si="3"/>
        <v>0.6711409395973158</v>
      </c>
      <c r="Q18" s="9">
        <f t="shared" si="4"/>
        <v>0</v>
      </c>
      <c r="R18" s="9">
        <f t="shared" si="5"/>
        <v>2</v>
      </c>
      <c r="T18" s="8"/>
      <c r="Y18" s="8" t="s">
        <v>60</v>
      </c>
      <c r="Z18" s="9">
        <f>SUM(Z4:Z17)</f>
        <v>63</v>
      </c>
      <c r="AA18" s="9">
        <f>SUM(AA4:AA17)</f>
        <v>100.00000000000003</v>
      </c>
    </row>
    <row r="19" spans="1:29" ht="15">
      <c r="A19" s="27">
        <v>32762</v>
      </c>
      <c r="B19" s="19"/>
      <c r="C19" s="19"/>
      <c r="D19" s="19"/>
      <c r="E19" s="19"/>
      <c r="F19" s="19"/>
      <c r="G19" s="19"/>
      <c r="H19" s="19"/>
      <c r="I19" s="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0</v>
      </c>
      <c r="N19" s="5">
        <f t="shared" si="2"/>
        <v>0</v>
      </c>
      <c r="O19" s="11">
        <f t="shared" si="8"/>
        <v>0.4228187919463087</v>
      </c>
      <c r="P19" s="5">
        <f t="shared" si="3"/>
        <v>0.6711409395973158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9"/>
      <c r="C20" s="19"/>
      <c r="D20" s="19"/>
      <c r="E20" s="20">
        <v>1</v>
      </c>
      <c r="F20" s="19"/>
      <c r="G20" s="19"/>
      <c r="H20" s="19"/>
      <c r="I20" s="20">
        <v>1</v>
      </c>
      <c r="J20" s="9">
        <f t="shared" si="0"/>
        <v>1</v>
      </c>
      <c r="K20" s="9">
        <f t="shared" si="1"/>
        <v>1</v>
      </c>
      <c r="L20" s="9">
        <f t="shared" si="7"/>
        <v>2</v>
      </c>
      <c r="M20" s="9">
        <f t="shared" si="7"/>
        <v>1</v>
      </c>
      <c r="N20" s="5">
        <f t="shared" si="2"/>
        <v>0.8456375838926175</v>
      </c>
      <c r="O20" s="11">
        <f t="shared" si="8"/>
        <v>1.2684563758389262</v>
      </c>
      <c r="P20" s="5">
        <f t="shared" si="3"/>
        <v>2.0134228187919474</v>
      </c>
      <c r="Q20" s="9">
        <f t="shared" si="4"/>
        <v>0</v>
      </c>
      <c r="R20" s="9">
        <f t="shared" si="5"/>
        <v>2</v>
      </c>
      <c r="T20" s="8"/>
    </row>
    <row r="21" spans="1:25" ht="15">
      <c r="A21" s="27">
        <v>32764</v>
      </c>
      <c r="B21" s="19"/>
      <c r="C21" s="19"/>
      <c r="D21" s="19"/>
      <c r="E21" s="19"/>
      <c r="F21" s="19"/>
      <c r="G21" s="19"/>
      <c r="H21" s="19"/>
      <c r="I21" s="19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7"/>
        <v>1</v>
      </c>
      <c r="N21" s="5">
        <f t="shared" si="2"/>
        <v>0</v>
      </c>
      <c r="O21" s="11">
        <f t="shared" si="8"/>
        <v>1.2684563758389262</v>
      </c>
      <c r="P21" s="5">
        <f t="shared" si="3"/>
        <v>2.0134228187919474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 s="19"/>
      <c r="C22" s="19"/>
      <c r="D22" s="19"/>
      <c r="E22" s="19"/>
      <c r="F22" s="19"/>
      <c r="G22" s="19"/>
      <c r="H22" s="19"/>
      <c r="I22" s="20">
        <v>1</v>
      </c>
      <c r="J22" s="9">
        <f t="shared" si="0"/>
        <v>0</v>
      </c>
      <c r="K22" s="9">
        <f t="shared" si="1"/>
        <v>1</v>
      </c>
      <c r="L22" s="9">
        <f t="shared" si="7"/>
        <v>2</v>
      </c>
      <c r="M22" s="9">
        <f t="shared" si="7"/>
        <v>2</v>
      </c>
      <c r="N22" s="5">
        <f t="shared" si="2"/>
        <v>0.4228187919463087</v>
      </c>
      <c r="O22" s="11">
        <f t="shared" si="8"/>
        <v>1.691275167785235</v>
      </c>
      <c r="P22" s="5">
        <f t="shared" si="3"/>
        <v>2.684563758389263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27">
        <v>32766</v>
      </c>
      <c r="B23" s="19"/>
      <c r="C23" s="19"/>
      <c r="D23" s="19"/>
      <c r="E23" s="19"/>
      <c r="F23" s="19"/>
      <c r="G23" s="19"/>
      <c r="H23" s="19"/>
      <c r="I23" s="19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7"/>
        <v>2</v>
      </c>
      <c r="N23" s="5">
        <f t="shared" si="2"/>
        <v>0</v>
      </c>
      <c r="O23" s="11">
        <f t="shared" si="8"/>
        <v>1.691275167785235</v>
      </c>
      <c r="P23" s="5">
        <f t="shared" si="3"/>
        <v>2.684563758389263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9"/>
      <c r="C24" s="19"/>
      <c r="D24" s="19"/>
      <c r="E24" s="19"/>
      <c r="F24" s="19"/>
      <c r="G24" s="19"/>
      <c r="H24" s="19"/>
      <c r="I24" s="19"/>
      <c r="J24" s="9">
        <f t="shared" si="0"/>
        <v>0</v>
      </c>
      <c r="K24" s="9">
        <f t="shared" si="1"/>
        <v>0</v>
      </c>
      <c r="L24" s="9">
        <f t="shared" si="7"/>
        <v>2</v>
      </c>
      <c r="M24" s="9">
        <f t="shared" si="7"/>
        <v>2</v>
      </c>
      <c r="N24" s="5">
        <f t="shared" si="2"/>
        <v>0</v>
      </c>
      <c r="O24" s="11">
        <f t="shared" si="8"/>
        <v>1.691275167785235</v>
      </c>
      <c r="P24" s="5">
        <f t="shared" si="3"/>
        <v>2.684563758389263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9"/>
      <c r="C25" s="19"/>
      <c r="D25" s="19"/>
      <c r="E25" s="20">
        <v>1</v>
      </c>
      <c r="F25" s="19"/>
      <c r="G25" s="19"/>
      <c r="H25" s="20">
        <v>2</v>
      </c>
      <c r="I25" s="19"/>
      <c r="J25" s="9">
        <f t="shared" si="0"/>
        <v>1</v>
      </c>
      <c r="K25" s="9">
        <f t="shared" si="1"/>
        <v>2</v>
      </c>
      <c r="L25" s="9">
        <f aca="true" t="shared" si="9" ref="L25:M44">L24+J25</f>
        <v>3</v>
      </c>
      <c r="M25" s="9">
        <f t="shared" si="9"/>
        <v>4</v>
      </c>
      <c r="N25" s="5">
        <f t="shared" si="2"/>
        <v>1.2684563758389262</v>
      </c>
      <c r="O25" s="11">
        <f t="shared" si="8"/>
        <v>2.9597315436241614</v>
      </c>
      <c r="P25" s="5">
        <f t="shared" si="3"/>
        <v>4.697986577181211</v>
      </c>
      <c r="Q25" s="9">
        <f t="shared" si="4"/>
        <v>0</v>
      </c>
      <c r="R25" s="9">
        <f t="shared" si="5"/>
        <v>3</v>
      </c>
      <c r="S25" s="8" t="s">
        <v>63</v>
      </c>
      <c r="X25"/>
      <c r="Y25"/>
    </row>
    <row r="26" spans="1:25" ht="15">
      <c r="A26" s="27">
        <v>32769</v>
      </c>
      <c r="B26" s="19"/>
      <c r="C26" s="19"/>
      <c r="D26" s="19"/>
      <c r="E26" s="19"/>
      <c r="F26" s="19"/>
      <c r="G26" s="20">
        <v>1</v>
      </c>
      <c r="H26" s="19"/>
      <c r="I26" s="19"/>
      <c r="J26" s="9">
        <f t="shared" si="0"/>
        <v>0</v>
      </c>
      <c r="K26" s="9">
        <f t="shared" si="1"/>
        <v>-1</v>
      </c>
      <c r="L26" s="9">
        <f t="shared" si="9"/>
        <v>3</v>
      </c>
      <c r="M26" s="9">
        <f t="shared" si="9"/>
        <v>3</v>
      </c>
      <c r="N26" s="5">
        <f t="shared" si="2"/>
        <v>-0.4228187919463087</v>
      </c>
      <c r="O26" s="11">
        <f t="shared" si="8"/>
        <v>2.5369127516778525</v>
      </c>
      <c r="P26" s="5">
        <f t="shared" si="3"/>
        <v>4.026845637583895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 s="19"/>
      <c r="C27" s="19"/>
      <c r="D27" s="19"/>
      <c r="E27" s="19"/>
      <c r="F27" s="19"/>
      <c r="G27" s="19"/>
      <c r="H27" s="19"/>
      <c r="I27" s="20">
        <v>1</v>
      </c>
      <c r="J27" s="9">
        <f t="shared" si="0"/>
        <v>0</v>
      </c>
      <c r="K27" s="9">
        <f t="shared" si="1"/>
        <v>1</v>
      </c>
      <c r="L27" s="9">
        <f t="shared" si="9"/>
        <v>3</v>
      </c>
      <c r="M27" s="9">
        <f t="shared" si="9"/>
        <v>4</v>
      </c>
      <c r="N27" s="5">
        <f t="shared" si="2"/>
        <v>0.4228187919463087</v>
      </c>
      <c r="O27" s="11">
        <f t="shared" si="8"/>
        <v>2.9597315436241614</v>
      </c>
      <c r="P27" s="5">
        <f t="shared" si="3"/>
        <v>4.697986577181211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2.75">
      <c r="A28" s="27">
        <v>32771</v>
      </c>
      <c r="B28" s="19"/>
      <c r="C28" s="19"/>
      <c r="D28" s="19"/>
      <c r="E28" s="19"/>
      <c r="F28" s="19"/>
      <c r="G28" s="19"/>
      <c r="H28" s="19"/>
      <c r="I28" s="19"/>
      <c r="J28" s="9">
        <f t="shared" si="0"/>
        <v>0</v>
      </c>
      <c r="K28" s="9">
        <f t="shared" si="1"/>
        <v>0</v>
      </c>
      <c r="L28" s="9">
        <f t="shared" si="9"/>
        <v>3</v>
      </c>
      <c r="M28" s="9">
        <f t="shared" si="9"/>
        <v>4</v>
      </c>
      <c r="N28" s="5">
        <f t="shared" si="2"/>
        <v>0</v>
      </c>
      <c r="O28" s="11">
        <f t="shared" si="8"/>
        <v>2.9597315436241614</v>
      </c>
      <c r="P28" s="5">
        <f t="shared" si="3"/>
        <v>4.697986577181211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B29" s="19"/>
      <c r="C29" s="19"/>
      <c r="D29" s="20">
        <v>1</v>
      </c>
      <c r="E29" s="20">
        <v>1</v>
      </c>
      <c r="F29" s="19"/>
      <c r="G29" s="19"/>
      <c r="H29" s="19"/>
      <c r="I29" s="19"/>
      <c r="J29" s="9">
        <f t="shared" si="0"/>
        <v>2</v>
      </c>
      <c r="K29" s="9">
        <f t="shared" si="1"/>
        <v>0</v>
      </c>
      <c r="L29" s="9">
        <f t="shared" si="9"/>
        <v>5</v>
      </c>
      <c r="M29" s="9">
        <f t="shared" si="9"/>
        <v>4</v>
      </c>
      <c r="N29" s="5">
        <f t="shared" si="2"/>
        <v>0.8456375838926175</v>
      </c>
      <c r="O29" s="11">
        <f t="shared" si="8"/>
        <v>3.8053691275167787</v>
      </c>
      <c r="P29" s="5">
        <f t="shared" si="3"/>
        <v>6.040268456375841</v>
      </c>
      <c r="Q29" s="9">
        <f t="shared" si="4"/>
        <v>0</v>
      </c>
      <c r="R29" s="9">
        <f t="shared" si="5"/>
        <v>2</v>
      </c>
    </row>
    <row r="30" spans="1:20" ht="12.75">
      <c r="A30" s="27">
        <v>32773</v>
      </c>
      <c r="B30" s="19"/>
      <c r="C30" s="19"/>
      <c r="D30" s="19"/>
      <c r="E30" s="20">
        <v>1</v>
      </c>
      <c r="F30" s="19"/>
      <c r="G30" s="19"/>
      <c r="H30" s="19"/>
      <c r="I30" s="20">
        <v>1</v>
      </c>
      <c r="J30" s="9">
        <f t="shared" si="0"/>
        <v>1</v>
      </c>
      <c r="K30" s="9">
        <f t="shared" si="1"/>
        <v>1</v>
      </c>
      <c r="L30" s="9">
        <f t="shared" si="9"/>
        <v>6</v>
      </c>
      <c r="M30" s="9">
        <f t="shared" si="9"/>
        <v>5</v>
      </c>
      <c r="N30" s="5">
        <f t="shared" si="2"/>
        <v>0.8456375838926175</v>
      </c>
      <c r="O30" s="11">
        <f t="shared" si="8"/>
        <v>4.651006711409396</v>
      </c>
      <c r="P30" s="5">
        <f t="shared" si="3"/>
        <v>7.382550335570473</v>
      </c>
      <c r="Q30" s="9">
        <f t="shared" si="4"/>
        <v>0</v>
      </c>
      <c r="R30" s="9">
        <f t="shared" si="5"/>
        <v>2</v>
      </c>
      <c r="T30" s="8"/>
    </row>
    <row r="31" spans="1:20" ht="12.75">
      <c r="A31" s="27">
        <v>32774</v>
      </c>
      <c r="B31" s="19"/>
      <c r="C31" s="20">
        <v>1</v>
      </c>
      <c r="D31" s="20">
        <v>1</v>
      </c>
      <c r="E31" s="20">
        <v>1</v>
      </c>
      <c r="F31" s="19"/>
      <c r="G31" s="19"/>
      <c r="H31" s="19"/>
      <c r="I31" s="19"/>
      <c r="J31" s="9">
        <f t="shared" si="0"/>
        <v>1</v>
      </c>
      <c r="K31" s="9">
        <f t="shared" si="1"/>
        <v>0</v>
      </c>
      <c r="L31" s="9">
        <f t="shared" si="9"/>
        <v>7</v>
      </c>
      <c r="M31" s="9">
        <f t="shared" si="9"/>
        <v>5</v>
      </c>
      <c r="N31" s="5">
        <f t="shared" si="2"/>
        <v>0.4228187919463087</v>
      </c>
      <c r="O31" s="11">
        <f t="shared" si="8"/>
        <v>5.073825503355705</v>
      </c>
      <c r="P31" s="5">
        <f t="shared" si="3"/>
        <v>8.05369127516779</v>
      </c>
      <c r="Q31" s="9">
        <f t="shared" si="4"/>
        <v>1</v>
      </c>
      <c r="R31" s="9">
        <f t="shared" si="5"/>
        <v>2</v>
      </c>
      <c r="T31" s="8"/>
    </row>
    <row r="32" spans="1:18" ht="12.75">
      <c r="A32" s="27">
        <v>32775</v>
      </c>
      <c r="B32" s="20">
        <v>1</v>
      </c>
      <c r="C32" s="19"/>
      <c r="D32" s="20">
        <v>1</v>
      </c>
      <c r="E32" s="20">
        <v>1</v>
      </c>
      <c r="F32" s="19"/>
      <c r="G32" s="19"/>
      <c r="H32" s="20">
        <v>1</v>
      </c>
      <c r="I32" s="20">
        <v>2</v>
      </c>
      <c r="J32" s="9">
        <f t="shared" si="0"/>
        <v>1</v>
      </c>
      <c r="K32" s="9">
        <f t="shared" si="1"/>
        <v>3</v>
      </c>
      <c r="L32" s="9">
        <f t="shared" si="9"/>
        <v>8</v>
      </c>
      <c r="M32" s="9">
        <f t="shared" si="9"/>
        <v>8</v>
      </c>
      <c r="N32" s="5">
        <f t="shared" si="2"/>
        <v>1.691275167785235</v>
      </c>
      <c r="O32" s="11">
        <f t="shared" si="8"/>
        <v>6.76510067114094</v>
      </c>
      <c r="P32" s="5">
        <f t="shared" si="3"/>
        <v>10.738255033557053</v>
      </c>
      <c r="Q32" s="9">
        <f t="shared" si="4"/>
        <v>1</v>
      </c>
      <c r="R32" s="9">
        <f t="shared" si="5"/>
        <v>5</v>
      </c>
    </row>
    <row r="33" spans="1:18" ht="12.75">
      <c r="A33" s="27">
        <v>32776</v>
      </c>
      <c r="B33" s="20">
        <v>1</v>
      </c>
      <c r="C33" s="19"/>
      <c r="D33" s="20">
        <v>1</v>
      </c>
      <c r="E33" s="19"/>
      <c r="F33" s="19"/>
      <c r="G33" s="19"/>
      <c r="H33" s="20">
        <v>1</v>
      </c>
      <c r="I33" s="20">
        <v>1</v>
      </c>
      <c r="J33" s="9">
        <f t="shared" si="0"/>
        <v>0</v>
      </c>
      <c r="K33" s="9">
        <f t="shared" si="1"/>
        <v>2</v>
      </c>
      <c r="L33" s="9">
        <f t="shared" si="9"/>
        <v>8</v>
      </c>
      <c r="M33" s="9">
        <f t="shared" si="9"/>
        <v>10</v>
      </c>
      <c r="N33" s="5">
        <f t="shared" si="2"/>
        <v>0.8456375838926175</v>
      </c>
      <c r="O33" s="11">
        <f t="shared" si="8"/>
        <v>7.610738255033557</v>
      </c>
      <c r="P33" s="5">
        <f t="shared" si="3"/>
        <v>12.080536912751683</v>
      </c>
      <c r="Q33" s="9">
        <f t="shared" si="4"/>
        <v>1</v>
      </c>
      <c r="R33" s="9">
        <f t="shared" si="5"/>
        <v>3</v>
      </c>
    </row>
    <row r="34" spans="1:18" ht="12.75">
      <c r="A34" s="27">
        <v>32777</v>
      </c>
      <c r="B34" s="19"/>
      <c r="C34" s="19"/>
      <c r="D34" s="20">
        <v>1</v>
      </c>
      <c r="E34" s="19"/>
      <c r="F34" s="19"/>
      <c r="G34" s="19"/>
      <c r="H34" s="19"/>
      <c r="I34" s="19"/>
      <c r="J34" s="9">
        <f t="shared" si="0"/>
        <v>1</v>
      </c>
      <c r="K34" s="9">
        <f t="shared" si="1"/>
        <v>0</v>
      </c>
      <c r="L34" s="9">
        <f t="shared" si="9"/>
        <v>9</v>
      </c>
      <c r="M34" s="9">
        <f t="shared" si="9"/>
        <v>10</v>
      </c>
      <c r="N34" s="5">
        <f t="shared" si="2"/>
        <v>0.4228187919463087</v>
      </c>
      <c r="O34" s="11">
        <f t="shared" si="8"/>
        <v>8.033557046979865</v>
      </c>
      <c r="P34" s="5">
        <f t="shared" si="3"/>
        <v>12.751677852349</v>
      </c>
      <c r="Q34" s="9">
        <f t="shared" si="4"/>
        <v>0</v>
      </c>
      <c r="R34" s="9">
        <f t="shared" si="5"/>
        <v>1</v>
      </c>
    </row>
    <row r="35" spans="1:18" ht="12.75">
      <c r="A35" s="27">
        <v>32778</v>
      </c>
      <c r="B35" s="19"/>
      <c r="C35" s="19"/>
      <c r="D35" s="19"/>
      <c r="E35" s="19"/>
      <c r="F35" s="19"/>
      <c r="G35" s="19"/>
      <c r="H35" s="20">
        <v>2</v>
      </c>
      <c r="I35" s="19"/>
      <c r="J35" s="9">
        <f t="shared" si="0"/>
        <v>0</v>
      </c>
      <c r="K35" s="9">
        <f t="shared" si="1"/>
        <v>2</v>
      </c>
      <c r="L35" s="9">
        <f t="shared" si="9"/>
        <v>9</v>
      </c>
      <c r="M35" s="9">
        <f t="shared" si="9"/>
        <v>12</v>
      </c>
      <c r="N35" s="5">
        <f t="shared" si="2"/>
        <v>0.8456375838926175</v>
      </c>
      <c r="O35" s="11">
        <f t="shared" si="8"/>
        <v>8.879194630872483</v>
      </c>
      <c r="P35" s="5">
        <f t="shared" si="3"/>
        <v>14.093959731543631</v>
      </c>
      <c r="Q35" s="9">
        <f t="shared" si="4"/>
        <v>0</v>
      </c>
      <c r="R35" s="9">
        <f t="shared" si="5"/>
        <v>2</v>
      </c>
    </row>
    <row r="36" spans="1:18" ht="12.75">
      <c r="A36" s="27">
        <v>32779</v>
      </c>
      <c r="B36" s="19"/>
      <c r="C36" s="19"/>
      <c r="D36" s="19"/>
      <c r="E36" s="19"/>
      <c r="F36" s="19"/>
      <c r="G36" s="19"/>
      <c r="H36" s="19"/>
      <c r="I36" s="19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</v>
      </c>
      <c r="M36" s="9">
        <f t="shared" si="9"/>
        <v>12</v>
      </c>
      <c r="N36" s="5">
        <f aca="true" t="shared" si="12" ref="N36:N67">(+J36+K36)*($J$103/($J$103+$K$103))</f>
        <v>0</v>
      </c>
      <c r="O36" s="11">
        <f t="shared" si="8"/>
        <v>8.879194630872483</v>
      </c>
      <c r="P36" s="5">
        <f aca="true" t="shared" si="13" ref="P36:P67">O36*100/$N$103</f>
        <v>14.093959731543631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B37" s="19"/>
      <c r="C37" s="19"/>
      <c r="D37" s="19"/>
      <c r="E37" s="19"/>
      <c r="F37" s="19"/>
      <c r="G37" s="19"/>
      <c r="H37" s="19"/>
      <c r="I37" s="20">
        <v>1</v>
      </c>
      <c r="J37" s="9">
        <f t="shared" si="10"/>
        <v>0</v>
      </c>
      <c r="K37" s="9">
        <f t="shared" si="11"/>
        <v>1</v>
      </c>
      <c r="L37" s="9">
        <f t="shared" si="9"/>
        <v>9</v>
      </c>
      <c r="M37" s="9">
        <f t="shared" si="9"/>
        <v>13</v>
      </c>
      <c r="N37" s="5">
        <f t="shared" si="12"/>
        <v>0.4228187919463087</v>
      </c>
      <c r="O37" s="11">
        <f aca="true" t="shared" si="16" ref="O37:O68">O36+N37</f>
        <v>9.302013422818792</v>
      </c>
      <c r="P37" s="5">
        <f t="shared" si="13"/>
        <v>14.765100671140946</v>
      </c>
      <c r="Q37" s="9">
        <f t="shared" si="14"/>
        <v>0</v>
      </c>
      <c r="R37" s="9">
        <f t="shared" si="15"/>
        <v>1</v>
      </c>
    </row>
    <row r="38" spans="1:18" ht="12.75">
      <c r="A38" s="27">
        <v>32781</v>
      </c>
      <c r="B38" s="19"/>
      <c r="C38" s="19"/>
      <c r="D38" s="19"/>
      <c r="E38" s="20">
        <v>1</v>
      </c>
      <c r="F38" s="19"/>
      <c r="G38" s="19"/>
      <c r="H38" s="19"/>
      <c r="I38" s="20">
        <v>1</v>
      </c>
      <c r="J38" s="9">
        <f t="shared" si="10"/>
        <v>1</v>
      </c>
      <c r="K38" s="9">
        <f t="shared" si="11"/>
        <v>1</v>
      </c>
      <c r="L38" s="9">
        <f t="shared" si="9"/>
        <v>10</v>
      </c>
      <c r="M38" s="9">
        <f t="shared" si="9"/>
        <v>14</v>
      </c>
      <c r="N38" s="5">
        <f t="shared" si="12"/>
        <v>0.8456375838926175</v>
      </c>
      <c r="O38" s="11">
        <f t="shared" si="16"/>
        <v>10.14765100671141</v>
      </c>
      <c r="P38" s="5">
        <f t="shared" si="13"/>
        <v>16.10738255033558</v>
      </c>
      <c r="Q38" s="9">
        <f t="shared" si="14"/>
        <v>0</v>
      </c>
      <c r="R38" s="9">
        <f t="shared" si="15"/>
        <v>2</v>
      </c>
    </row>
    <row r="39" spans="1:19" ht="12.75">
      <c r="A39" s="27">
        <v>32782</v>
      </c>
      <c r="B39" s="19"/>
      <c r="C39" s="19"/>
      <c r="D39" s="19"/>
      <c r="E39" s="19"/>
      <c r="F39" s="19"/>
      <c r="G39" s="19"/>
      <c r="H39" s="20">
        <v>3</v>
      </c>
      <c r="I39" s="20">
        <v>4</v>
      </c>
      <c r="J39" s="9">
        <f t="shared" si="10"/>
        <v>0</v>
      </c>
      <c r="K39" s="9">
        <f t="shared" si="11"/>
        <v>7</v>
      </c>
      <c r="L39" s="9">
        <f t="shared" si="9"/>
        <v>10</v>
      </c>
      <c r="M39" s="9">
        <f t="shared" si="9"/>
        <v>21</v>
      </c>
      <c r="N39" s="5">
        <f t="shared" si="12"/>
        <v>2.959731543624161</v>
      </c>
      <c r="O39" s="11">
        <f t="shared" si="16"/>
        <v>13.10738255033557</v>
      </c>
      <c r="P39" s="5">
        <f t="shared" si="13"/>
        <v>20.805369127516787</v>
      </c>
      <c r="Q39" s="9">
        <f t="shared" si="14"/>
        <v>0</v>
      </c>
      <c r="R39" s="9">
        <f t="shared" si="15"/>
        <v>7</v>
      </c>
      <c r="S39" s="8" t="s">
        <v>64</v>
      </c>
    </row>
    <row r="40" spans="1:18" ht="12.75">
      <c r="A40" s="27">
        <v>32783</v>
      </c>
      <c r="B40" s="19"/>
      <c r="C40" s="19"/>
      <c r="D40" s="20">
        <v>2</v>
      </c>
      <c r="E40" s="20">
        <v>1</v>
      </c>
      <c r="F40" s="19"/>
      <c r="G40" s="19"/>
      <c r="H40" s="20">
        <v>1</v>
      </c>
      <c r="I40" s="20">
        <v>3</v>
      </c>
      <c r="J40" s="9">
        <f t="shared" si="10"/>
        <v>3</v>
      </c>
      <c r="K40" s="9">
        <f t="shared" si="11"/>
        <v>4</v>
      </c>
      <c r="L40" s="9">
        <f t="shared" si="9"/>
        <v>13</v>
      </c>
      <c r="M40" s="9">
        <f t="shared" si="9"/>
        <v>25</v>
      </c>
      <c r="N40" s="5">
        <f t="shared" si="12"/>
        <v>2.959731543624161</v>
      </c>
      <c r="O40" s="11">
        <f t="shared" si="16"/>
        <v>16.06711409395973</v>
      </c>
      <c r="P40" s="5">
        <f t="shared" si="13"/>
        <v>25.503355704698</v>
      </c>
      <c r="Q40" s="9">
        <f t="shared" si="14"/>
        <v>0</v>
      </c>
      <c r="R40" s="9">
        <f t="shared" si="15"/>
        <v>7</v>
      </c>
    </row>
    <row r="41" spans="1:18" ht="12.75">
      <c r="A41" s="27">
        <v>32784</v>
      </c>
      <c r="B41" s="19"/>
      <c r="C41" s="19"/>
      <c r="D41" s="20">
        <v>2</v>
      </c>
      <c r="E41" s="20">
        <v>1</v>
      </c>
      <c r="F41" s="19"/>
      <c r="G41" s="19"/>
      <c r="H41" s="20">
        <v>1</v>
      </c>
      <c r="I41" s="20">
        <v>2</v>
      </c>
      <c r="J41" s="9">
        <f t="shared" si="10"/>
        <v>3</v>
      </c>
      <c r="K41" s="9">
        <f t="shared" si="11"/>
        <v>3</v>
      </c>
      <c r="L41" s="9">
        <f t="shared" si="9"/>
        <v>16</v>
      </c>
      <c r="M41" s="9">
        <f t="shared" si="9"/>
        <v>28</v>
      </c>
      <c r="N41" s="5">
        <f t="shared" si="12"/>
        <v>2.5369127516778525</v>
      </c>
      <c r="O41" s="11">
        <f t="shared" si="16"/>
        <v>18.604026845637584</v>
      </c>
      <c r="P41" s="5">
        <f t="shared" si="13"/>
        <v>29.53020134228189</v>
      </c>
      <c r="Q41" s="9">
        <f t="shared" si="14"/>
        <v>0</v>
      </c>
      <c r="R41" s="9">
        <f t="shared" si="15"/>
        <v>6</v>
      </c>
    </row>
    <row r="42" spans="1:18" ht="12.75">
      <c r="A42" s="27">
        <v>32785</v>
      </c>
      <c r="B42" s="20">
        <v>1</v>
      </c>
      <c r="C42" s="19"/>
      <c r="D42" s="20">
        <v>1</v>
      </c>
      <c r="E42" s="20">
        <v>1</v>
      </c>
      <c r="F42" s="19"/>
      <c r="G42" s="19"/>
      <c r="H42" s="19"/>
      <c r="I42" s="20">
        <v>2</v>
      </c>
      <c r="J42" s="9">
        <f t="shared" si="10"/>
        <v>1</v>
      </c>
      <c r="K42" s="9">
        <f t="shared" si="11"/>
        <v>2</v>
      </c>
      <c r="L42" s="9">
        <f t="shared" si="9"/>
        <v>17</v>
      </c>
      <c r="M42" s="9">
        <f t="shared" si="9"/>
        <v>30</v>
      </c>
      <c r="N42" s="5">
        <f t="shared" si="12"/>
        <v>1.2684563758389262</v>
      </c>
      <c r="O42" s="11">
        <f t="shared" si="16"/>
        <v>19.87248322147651</v>
      </c>
      <c r="P42" s="5">
        <f t="shared" si="13"/>
        <v>31.543624161073843</v>
      </c>
      <c r="Q42" s="9">
        <f t="shared" si="14"/>
        <v>1</v>
      </c>
      <c r="R42" s="9">
        <f t="shared" si="15"/>
        <v>4</v>
      </c>
    </row>
    <row r="43" spans="1:18" ht="12.75">
      <c r="A43" s="27">
        <v>32786</v>
      </c>
      <c r="B43" s="19"/>
      <c r="C43" s="19"/>
      <c r="D43" s="20">
        <v>2</v>
      </c>
      <c r="E43" s="19"/>
      <c r="F43" s="19"/>
      <c r="G43" s="19"/>
      <c r="H43" s="20">
        <v>1</v>
      </c>
      <c r="I43" s="19"/>
      <c r="J43" s="9">
        <f t="shared" si="10"/>
        <v>2</v>
      </c>
      <c r="K43" s="9">
        <f t="shared" si="11"/>
        <v>1</v>
      </c>
      <c r="L43" s="9">
        <f t="shared" si="9"/>
        <v>19</v>
      </c>
      <c r="M43" s="9">
        <f t="shared" si="9"/>
        <v>31</v>
      </c>
      <c r="N43" s="5">
        <f t="shared" si="12"/>
        <v>1.2684563758389262</v>
      </c>
      <c r="O43" s="11">
        <f t="shared" si="16"/>
        <v>21.140939597315437</v>
      </c>
      <c r="P43" s="5">
        <f t="shared" si="13"/>
        <v>33.55704697986579</v>
      </c>
      <c r="Q43" s="9">
        <f t="shared" si="14"/>
        <v>0</v>
      </c>
      <c r="R43" s="9">
        <f t="shared" si="15"/>
        <v>3</v>
      </c>
    </row>
    <row r="44" spans="1:18" ht="12.75">
      <c r="A44" s="27">
        <v>32787</v>
      </c>
      <c r="B44" s="19"/>
      <c r="C44" s="19"/>
      <c r="D44" s="19"/>
      <c r="E44" s="19"/>
      <c r="F44" s="19"/>
      <c r="G44" s="19"/>
      <c r="H44" s="19"/>
      <c r="I44" s="19"/>
      <c r="J44" s="9">
        <f t="shared" si="10"/>
        <v>0</v>
      </c>
      <c r="K44" s="9">
        <f t="shared" si="11"/>
        <v>0</v>
      </c>
      <c r="L44" s="9">
        <f t="shared" si="9"/>
        <v>19</v>
      </c>
      <c r="M44" s="9">
        <f t="shared" si="9"/>
        <v>31</v>
      </c>
      <c r="N44" s="5">
        <f t="shared" si="12"/>
        <v>0</v>
      </c>
      <c r="O44" s="11">
        <f t="shared" si="16"/>
        <v>21.140939597315437</v>
      </c>
      <c r="P44" s="5">
        <f t="shared" si="13"/>
        <v>33.55704697986579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B45" s="19"/>
      <c r="C45" s="19"/>
      <c r="D45" s="19"/>
      <c r="E45" s="20">
        <v>3</v>
      </c>
      <c r="F45" s="19"/>
      <c r="G45" s="19"/>
      <c r="H45" s="19"/>
      <c r="I45" s="19"/>
      <c r="J45" s="9">
        <f t="shared" si="10"/>
        <v>3</v>
      </c>
      <c r="K45" s="9">
        <f t="shared" si="11"/>
        <v>0</v>
      </c>
      <c r="L45" s="9">
        <f aca="true" t="shared" si="17" ref="L45:M64">L44+J45</f>
        <v>22</v>
      </c>
      <c r="M45" s="9">
        <f t="shared" si="17"/>
        <v>31</v>
      </c>
      <c r="N45" s="5">
        <f t="shared" si="12"/>
        <v>1.2684563758389262</v>
      </c>
      <c r="O45" s="11">
        <f t="shared" si="16"/>
        <v>22.409395973154364</v>
      </c>
      <c r="P45" s="5">
        <f t="shared" si="13"/>
        <v>35.57046979865774</v>
      </c>
      <c r="Q45" s="9">
        <f t="shared" si="14"/>
        <v>0</v>
      </c>
      <c r="R45" s="9">
        <f t="shared" si="15"/>
        <v>3</v>
      </c>
    </row>
    <row r="46" spans="1:18" ht="12.75">
      <c r="A46" s="27">
        <v>32789</v>
      </c>
      <c r="B46" s="19"/>
      <c r="C46" s="19"/>
      <c r="D46" s="19"/>
      <c r="E46" s="20">
        <v>2</v>
      </c>
      <c r="F46" s="19"/>
      <c r="G46" s="19"/>
      <c r="H46" s="19"/>
      <c r="I46" s="20">
        <v>1</v>
      </c>
      <c r="J46" s="9">
        <f t="shared" si="10"/>
        <v>2</v>
      </c>
      <c r="K46" s="9">
        <f t="shared" si="11"/>
        <v>1</v>
      </c>
      <c r="L46" s="9">
        <f t="shared" si="17"/>
        <v>24</v>
      </c>
      <c r="M46" s="9">
        <f t="shared" si="17"/>
        <v>32</v>
      </c>
      <c r="N46" s="5">
        <f t="shared" si="12"/>
        <v>1.2684563758389262</v>
      </c>
      <c r="O46" s="11">
        <f t="shared" si="16"/>
        <v>23.67785234899329</v>
      </c>
      <c r="P46" s="5">
        <f t="shared" si="13"/>
        <v>37.583892617449685</v>
      </c>
      <c r="Q46" s="9">
        <f t="shared" si="14"/>
        <v>0</v>
      </c>
      <c r="R46" s="9">
        <f t="shared" si="15"/>
        <v>3</v>
      </c>
    </row>
    <row r="47" spans="1:18" ht="12.75">
      <c r="A47" s="27">
        <v>32790</v>
      </c>
      <c r="B47" s="19"/>
      <c r="C47" s="20">
        <v>1</v>
      </c>
      <c r="D47" s="19"/>
      <c r="E47" s="19"/>
      <c r="F47" s="19"/>
      <c r="G47" s="20">
        <v>1</v>
      </c>
      <c r="H47" s="20">
        <v>1</v>
      </c>
      <c r="I47" s="19"/>
      <c r="J47" s="9">
        <f t="shared" si="10"/>
        <v>-1</v>
      </c>
      <c r="K47" s="9">
        <f t="shared" si="11"/>
        <v>0</v>
      </c>
      <c r="L47" s="9">
        <f t="shared" si="17"/>
        <v>23</v>
      </c>
      <c r="M47" s="9">
        <f t="shared" si="17"/>
        <v>32</v>
      </c>
      <c r="N47" s="5">
        <f t="shared" si="12"/>
        <v>-0.4228187919463087</v>
      </c>
      <c r="O47" s="11">
        <f t="shared" si="16"/>
        <v>23.255033557046982</v>
      </c>
      <c r="P47" s="5">
        <f t="shared" si="13"/>
        <v>36.91275167785237</v>
      </c>
      <c r="Q47" s="9">
        <f t="shared" si="14"/>
        <v>2</v>
      </c>
      <c r="R47" s="9">
        <f t="shared" si="15"/>
        <v>1</v>
      </c>
    </row>
    <row r="48" spans="1:18" ht="12.75">
      <c r="A48" s="27">
        <v>32791</v>
      </c>
      <c r="B48" s="19"/>
      <c r="C48" s="19"/>
      <c r="D48" s="19"/>
      <c r="E48" s="19"/>
      <c r="F48" s="19"/>
      <c r="G48" s="19"/>
      <c r="H48" s="19"/>
      <c r="I48" s="19"/>
      <c r="J48" s="9">
        <f t="shared" si="10"/>
        <v>0</v>
      </c>
      <c r="K48" s="9">
        <f t="shared" si="11"/>
        <v>0</v>
      </c>
      <c r="L48" s="9">
        <f t="shared" si="17"/>
        <v>23</v>
      </c>
      <c r="M48" s="9">
        <f t="shared" si="17"/>
        <v>32</v>
      </c>
      <c r="N48" s="5">
        <f t="shared" si="12"/>
        <v>0</v>
      </c>
      <c r="O48" s="11">
        <f t="shared" si="16"/>
        <v>23.255033557046982</v>
      </c>
      <c r="P48" s="5">
        <f t="shared" si="13"/>
        <v>36.91275167785237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B49" s="19"/>
      <c r="C49" s="19"/>
      <c r="D49" s="20">
        <v>1</v>
      </c>
      <c r="E49" s="20">
        <v>2</v>
      </c>
      <c r="F49" s="19"/>
      <c r="G49" s="19"/>
      <c r="H49" s="19"/>
      <c r="I49" s="20">
        <v>1</v>
      </c>
      <c r="J49" s="9">
        <f t="shared" si="10"/>
        <v>3</v>
      </c>
      <c r="K49" s="9">
        <f t="shared" si="11"/>
        <v>1</v>
      </c>
      <c r="L49" s="9">
        <f t="shared" si="17"/>
        <v>26</v>
      </c>
      <c r="M49" s="9">
        <f t="shared" si="17"/>
        <v>33</v>
      </c>
      <c r="N49" s="5">
        <f t="shared" si="12"/>
        <v>1.691275167785235</v>
      </c>
      <c r="O49" s="11">
        <f t="shared" si="16"/>
        <v>24.946308724832218</v>
      </c>
      <c r="P49" s="5">
        <f t="shared" si="13"/>
        <v>39.59731543624163</v>
      </c>
      <c r="Q49" s="9">
        <f t="shared" si="14"/>
        <v>0</v>
      </c>
      <c r="R49" s="9">
        <f t="shared" si="15"/>
        <v>4</v>
      </c>
    </row>
    <row r="50" spans="1:18" ht="12.75">
      <c r="A50" s="27">
        <v>32793</v>
      </c>
      <c r="B50" s="19"/>
      <c r="C50" s="20">
        <v>1</v>
      </c>
      <c r="D50" s="20">
        <v>1</v>
      </c>
      <c r="E50" s="20">
        <v>1</v>
      </c>
      <c r="F50" s="19"/>
      <c r="G50" s="19"/>
      <c r="H50" s="19"/>
      <c r="I50" s="20">
        <v>1</v>
      </c>
      <c r="J50" s="9">
        <f t="shared" si="10"/>
        <v>1</v>
      </c>
      <c r="K50" s="9">
        <f t="shared" si="11"/>
        <v>1</v>
      </c>
      <c r="L50" s="9">
        <f t="shared" si="17"/>
        <v>27</v>
      </c>
      <c r="M50" s="9">
        <f t="shared" si="17"/>
        <v>34</v>
      </c>
      <c r="N50" s="5">
        <f t="shared" si="12"/>
        <v>0.8456375838926175</v>
      </c>
      <c r="O50" s="11">
        <f t="shared" si="16"/>
        <v>25.791946308724835</v>
      </c>
      <c r="P50" s="5">
        <f t="shared" si="13"/>
        <v>40.93959731543627</v>
      </c>
      <c r="Q50" s="9">
        <f t="shared" si="14"/>
        <v>1</v>
      </c>
      <c r="R50" s="9">
        <f t="shared" si="15"/>
        <v>3</v>
      </c>
    </row>
    <row r="51" spans="1:18" ht="12.75">
      <c r="A51" s="27">
        <v>32794</v>
      </c>
      <c r="B51" s="19"/>
      <c r="C51" s="19"/>
      <c r="D51" s="20">
        <v>1</v>
      </c>
      <c r="E51" s="19"/>
      <c r="F51" s="19"/>
      <c r="G51" s="19"/>
      <c r="H51" s="19"/>
      <c r="I51" s="19"/>
      <c r="J51" s="9">
        <f t="shared" si="10"/>
        <v>1</v>
      </c>
      <c r="K51" s="9">
        <f t="shared" si="11"/>
        <v>0</v>
      </c>
      <c r="L51" s="9">
        <f t="shared" si="17"/>
        <v>28</v>
      </c>
      <c r="M51" s="9">
        <f t="shared" si="17"/>
        <v>34</v>
      </c>
      <c r="N51" s="5">
        <f t="shared" si="12"/>
        <v>0.4228187919463087</v>
      </c>
      <c r="O51" s="11">
        <f t="shared" si="16"/>
        <v>26.214765100671144</v>
      </c>
      <c r="P51" s="5">
        <f t="shared" si="13"/>
        <v>41.61073825503358</v>
      </c>
      <c r="Q51" s="9">
        <f t="shared" si="14"/>
        <v>0</v>
      </c>
      <c r="R51" s="9">
        <f t="shared" si="15"/>
        <v>1</v>
      </c>
    </row>
    <row r="52" spans="1:18" ht="12.75">
      <c r="A52" s="27">
        <v>32795</v>
      </c>
      <c r="B52" s="19"/>
      <c r="C52" s="20">
        <v>1</v>
      </c>
      <c r="D52" s="19"/>
      <c r="E52" s="20">
        <v>2</v>
      </c>
      <c r="F52" s="19"/>
      <c r="G52" s="19"/>
      <c r="H52" s="19"/>
      <c r="I52" s="20">
        <v>4</v>
      </c>
      <c r="J52" s="9">
        <f t="shared" si="10"/>
        <v>1</v>
      </c>
      <c r="K52" s="9">
        <f t="shared" si="11"/>
        <v>4</v>
      </c>
      <c r="L52" s="9">
        <f t="shared" si="17"/>
        <v>29</v>
      </c>
      <c r="M52" s="9">
        <f t="shared" si="17"/>
        <v>38</v>
      </c>
      <c r="N52" s="5">
        <f t="shared" si="12"/>
        <v>2.1140939597315436</v>
      </c>
      <c r="O52" s="11">
        <f t="shared" si="16"/>
        <v>28.32885906040269</v>
      </c>
      <c r="P52" s="5">
        <f t="shared" si="13"/>
        <v>44.966442953020156</v>
      </c>
      <c r="Q52" s="9">
        <f t="shared" si="14"/>
        <v>1</v>
      </c>
      <c r="R52" s="9">
        <f t="shared" si="15"/>
        <v>6</v>
      </c>
    </row>
    <row r="53" spans="1:19" ht="12.75">
      <c r="A53" s="27">
        <v>32796</v>
      </c>
      <c r="B53" s="20">
        <v>1</v>
      </c>
      <c r="C53" s="19"/>
      <c r="D53" s="20">
        <v>1</v>
      </c>
      <c r="E53" s="20">
        <v>2</v>
      </c>
      <c r="F53" s="19"/>
      <c r="G53" s="19"/>
      <c r="H53" s="19"/>
      <c r="I53" s="19"/>
      <c r="J53" s="9">
        <f t="shared" si="10"/>
        <v>2</v>
      </c>
      <c r="K53" s="9">
        <f t="shared" si="11"/>
        <v>0</v>
      </c>
      <c r="L53" s="9">
        <f t="shared" si="17"/>
        <v>31</v>
      </c>
      <c r="M53" s="9">
        <f t="shared" si="17"/>
        <v>38</v>
      </c>
      <c r="N53" s="5">
        <f t="shared" si="12"/>
        <v>0.8456375838926175</v>
      </c>
      <c r="O53" s="11">
        <f t="shared" si="16"/>
        <v>29.174496644295306</v>
      </c>
      <c r="P53" s="5">
        <f t="shared" si="13"/>
        <v>46.30872483221479</v>
      </c>
      <c r="Q53" s="9">
        <f t="shared" si="14"/>
        <v>1</v>
      </c>
      <c r="R53" s="9">
        <f t="shared" si="15"/>
        <v>3</v>
      </c>
      <c r="S53" s="8" t="s">
        <v>65</v>
      </c>
    </row>
    <row r="54" spans="1:18" ht="12.75">
      <c r="A54" s="27">
        <v>32797</v>
      </c>
      <c r="B54" s="19"/>
      <c r="C54" s="19"/>
      <c r="D54" s="20">
        <v>2</v>
      </c>
      <c r="E54" s="20">
        <v>2</v>
      </c>
      <c r="F54" s="19"/>
      <c r="G54" s="19"/>
      <c r="H54" s="20">
        <v>2</v>
      </c>
      <c r="I54" s="20">
        <v>5</v>
      </c>
      <c r="J54" s="9">
        <f t="shared" si="10"/>
        <v>4</v>
      </c>
      <c r="K54" s="9">
        <f t="shared" si="11"/>
        <v>7</v>
      </c>
      <c r="L54" s="9">
        <f t="shared" si="17"/>
        <v>35</v>
      </c>
      <c r="M54" s="9">
        <f t="shared" si="17"/>
        <v>45</v>
      </c>
      <c r="N54" s="5">
        <f t="shared" si="12"/>
        <v>4.651006711409396</v>
      </c>
      <c r="O54" s="11">
        <f t="shared" si="16"/>
        <v>33.825503355704704</v>
      </c>
      <c r="P54" s="5">
        <f t="shared" si="13"/>
        <v>53.69127516778527</v>
      </c>
      <c r="Q54" s="9">
        <f t="shared" si="14"/>
        <v>0</v>
      </c>
      <c r="R54" s="9">
        <f t="shared" si="15"/>
        <v>11</v>
      </c>
    </row>
    <row r="55" spans="1:18" ht="12.75">
      <c r="A55" s="27">
        <v>32798</v>
      </c>
      <c r="B55" s="19"/>
      <c r="C55" s="20">
        <v>1</v>
      </c>
      <c r="D55" s="19"/>
      <c r="E55" s="20">
        <v>2</v>
      </c>
      <c r="F55" s="19"/>
      <c r="G55" s="19"/>
      <c r="H55" s="20">
        <v>1</v>
      </c>
      <c r="I55" s="20">
        <v>3</v>
      </c>
      <c r="J55" s="9">
        <f t="shared" si="10"/>
        <v>1</v>
      </c>
      <c r="K55" s="9">
        <f t="shared" si="11"/>
        <v>4</v>
      </c>
      <c r="L55" s="9">
        <f t="shared" si="17"/>
        <v>36</v>
      </c>
      <c r="M55" s="9">
        <f t="shared" si="17"/>
        <v>49</v>
      </c>
      <c r="N55" s="5">
        <f t="shared" si="12"/>
        <v>2.1140939597315436</v>
      </c>
      <c r="O55" s="11">
        <f t="shared" si="16"/>
        <v>35.939597315436245</v>
      </c>
      <c r="P55" s="5">
        <f t="shared" si="13"/>
        <v>57.046979865771846</v>
      </c>
      <c r="Q55" s="9">
        <f t="shared" si="14"/>
        <v>1</v>
      </c>
      <c r="R55" s="9">
        <f t="shared" si="15"/>
        <v>6</v>
      </c>
    </row>
    <row r="56" spans="1:18" ht="12.75">
      <c r="A56" s="27">
        <v>32799</v>
      </c>
      <c r="B56" s="19"/>
      <c r="C56" s="19"/>
      <c r="D56" s="20">
        <v>1</v>
      </c>
      <c r="E56" s="19"/>
      <c r="F56" s="19"/>
      <c r="G56" s="19"/>
      <c r="H56" s="20">
        <v>2</v>
      </c>
      <c r="I56" s="20">
        <v>3</v>
      </c>
      <c r="J56" s="9">
        <f t="shared" si="10"/>
        <v>1</v>
      </c>
      <c r="K56" s="9">
        <f t="shared" si="11"/>
        <v>5</v>
      </c>
      <c r="L56" s="9">
        <f t="shared" si="17"/>
        <v>37</v>
      </c>
      <c r="M56" s="9">
        <f t="shared" si="17"/>
        <v>54</v>
      </c>
      <c r="N56" s="5">
        <f t="shared" si="12"/>
        <v>2.5369127516778525</v>
      </c>
      <c r="O56" s="11">
        <f t="shared" si="16"/>
        <v>38.4765100671141</v>
      </c>
      <c r="P56" s="5">
        <f t="shared" si="13"/>
        <v>61.07382550335574</v>
      </c>
      <c r="Q56" s="9">
        <f t="shared" si="14"/>
        <v>0</v>
      </c>
      <c r="R56" s="9">
        <f t="shared" si="15"/>
        <v>6</v>
      </c>
    </row>
    <row r="57" spans="1:18" ht="12.75">
      <c r="A57" s="27">
        <v>32800</v>
      </c>
      <c r="B57" s="19"/>
      <c r="C57" s="19"/>
      <c r="D57" s="19"/>
      <c r="E57" s="20">
        <v>2</v>
      </c>
      <c r="F57" s="19"/>
      <c r="G57" s="20">
        <v>1</v>
      </c>
      <c r="H57" s="20">
        <v>2</v>
      </c>
      <c r="I57" s="20">
        <v>1</v>
      </c>
      <c r="J57" s="9">
        <f t="shared" si="10"/>
        <v>2</v>
      </c>
      <c r="K57" s="9">
        <f t="shared" si="11"/>
        <v>2</v>
      </c>
      <c r="L57" s="9">
        <f t="shared" si="17"/>
        <v>39</v>
      </c>
      <c r="M57" s="9">
        <f t="shared" si="17"/>
        <v>56</v>
      </c>
      <c r="N57" s="5">
        <f t="shared" si="12"/>
        <v>1.691275167785235</v>
      </c>
      <c r="O57" s="11">
        <f t="shared" si="16"/>
        <v>40.167785234899334</v>
      </c>
      <c r="P57" s="5">
        <f t="shared" si="13"/>
        <v>63.758389261745</v>
      </c>
      <c r="Q57" s="9">
        <f t="shared" si="14"/>
        <v>1</v>
      </c>
      <c r="R57" s="9">
        <f t="shared" si="15"/>
        <v>5</v>
      </c>
    </row>
    <row r="58" spans="1:18" ht="12.75">
      <c r="A58" s="27">
        <v>32801</v>
      </c>
      <c r="B58" s="19"/>
      <c r="C58" s="19"/>
      <c r="D58" s="19"/>
      <c r="E58" s="20">
        <v>1</v>
      </c>
      <c r="F58" s="19"/>
      <c r="G58" s="19"/>
      <c r="H58" s="19"/>
      <c r="I58" s="20">
        <v>3</v>
      </c>
      <c r="J58" s="9">
        <f t="shared" si="10"/>
        <v>1</v>
      </c>
      <c r="K58" s="9">
        <f t="shared" si="11"/>
        <v>3</v>
      </c>
      <c r="L58" s="9">
        <f t="shared" si="17"/>
        <v>40</v>
      </c>
      <c r="M58" s="9">
        <f t="shared" si="17"/>
        <v>59</v>
      </c>
      <c r="N58" s="5">
        <f t="shared" si="12"/>
        <v>1.691275167785235</v>
      </c>
      <c r="O58" s="11">
        <f t="shared" si="16"/>
        <v>41.85906040268457</v>
      </c>
      <c r="P58" s="5">
        <f t="shared" si="13"/>
        <v>66.44295302013427</v>
      </c>
      <c r="Q58" s="9">
        <f t="shared" si="14"/>
        <v>0</v>
      </c>
      <c r="R58" s="9">
        <f t="shared" si="15"/>
        <v>4</v>
      </c>
    </row>
    <row r="59" spans="1:18" ht="12.75">
      <c r="A59" s="27">
        <v>32802</v>
      </c>
      <c r="B59" s="19"/>
      <c r="C59" s="19"/>
      <c r="D59" s="20">
        <v>3</v>
      </c>
      <c r="E59" s="19"/>
      <c r="F59" s="19"/>
      <c r="G59" s="20">
        <v>1</v>
      </c>
      <c r="H59" s="20">
        <v>2</v>
      </c>
      <c r="I59" s="20">
        <v>3</v>
      </c>
      <c r="J59" s="9">
        <f t="shared" si="10"/>
        <v>3</v>
      </c>
      <c r="K59" s="9">
        <f t="shared" si="11"/>
        <v>4</v>
      </c>
      <c r="L59" s="9">
        <f t="shared" si="17"/>
        <v>43</v>
      </c>
      <c r="M59" s="9">
        <f t="shared" si="17"/>
        <v>63</v>
      </c>
      <c r="N59" s="5">
        <f t="shared" si="12"/>
        <v>2.959731543624161</v>
      </c>
      <c r="O59" s="11">
        <f t="shared" si="16"/>
        <v>44.81879194630873</v>
      </c>
      <c r="P59" s="5">
        <f t="shared" si="13"/>
        <v>71.14093959731548</v>
      </c>
      <c r="Q59" s="9">
        <f t="shared" si="14"/>
        <v>1</v>
      </c>
      <c r="R59" s="9">
        <f t="shared" si="15"/>
        <v>8</v>
      </c>
    </row>
    <row r="60" spans="1:18" ht="12.75">
      <c r="A60" s="27">
        <v>32803</v>
      </c>
      <c r="B60" s="19"/>
      <c r="C60" s="20">
        <v>1</v>
      </c>
      <c r="D60" s="20">
        <v>1</v>
      </c>
      <c r="E60" s="20">
        <v>5</v>
      </c>
      <c r="F60" s="19"/>
      <c r="G60" s="19"/>
      <c r="H60" s="20">
        <v>1</v>
      </c>
      <c r="I60" s="20">
        <v>5</v>
      </c>
      <c r="J60" s="9">
        <f t="shared" si="10"/>
        <v>5</v>
      </c>
      <c r="K60" s="9">
        <f t="shared" si="11"/>
        <v>6</v>
      </c>
      <c r="L60" s="9">
        <f t="shared" si="17"/>
        <v>48</v>
      </c>
      <c r="M60" s="9">
        <f t="shared" si="17"/>
        <v>69</v>
      </c>
      <c r="N60" s="5">
        <f t="shared" si="12"/>
        <v>4.651006711409396</v>
      </c>
      <c r="O60" s="11">
        <f t="shared" si="16"/>
        <v>49.46979865771812</v>
      </c>
      <c r="P60" s="5">
        <f t="shared" si="13"/>
        <v>78.52348993288594</v>
      </c>
      <c r="Q60" s="9">
        <f t="shared" si="14"/>
        <v>1</v>
      </c>
      <c r="R60" s="9">
        <f t="shared" si="15"/>
        <v>12</v>
      </c>
    </row>
    <row r="61" spans="1:18" ht="12.75">
      <c r="A61" s="27">
        <v>32804</v>
      </c>
      <c r="B61" s="19"/>
      <c r="C61" s="19"/>
      <c r="D61" s="20">
        <v>1</v>
      </c>
      <c r="E61" s="20">
        <v>1</v>
      </c>
      <c r="F61" s="19"/>
      <c r="G61" s="19"/>
      <c r="H61" s="20">
        <v>1</v>
      </c>
      <c r="I61" s="20">
        <v>1</v>
      </c>
      <c r="J61" s="9">
        <f t="shared" si="10"/>
        <v>2</v>
      </c>
      <c r="K61" s="9">
        <f t="shared" si="11"/>
        <v>2</v>
      </c>
      <c r="L61" s="9">
        <f t="shared" si="17"/>
        <v>50</v>
      </c>
      <c r="M61" s="9">
        <f t="shared" si="17"/>
        <v>71</v>
      </c>
      <c r="N61" s="5">
        <f t="shared" si="12"/>
        <v>1.691275167785235</v>
      </c>
      <c r="O61" s="11">
        <f t="shared" si="16"/>
        <v>51.16107382550336</v>
      </c>
      <c r="P61" s="5">
        <f t="shared" si="13"/>
        <v>81.2080536912752</v>
      </c>
      <c r="Q61" s="9">
        <f t="shared" si="14"/>
        <v>0</v>
      </c>
      <c r="R61" s="9">
        <f t="shared" si="15"/>
        <v>4</v>
      </c>
    </row>
    <row r="62" spans="1:18" ht="12.75">
      <c r="A62" s="27">
        <v>32805</v>
      </c>
      <c r="B62" s="19"/>
      <c r="C62" s="19"/>
      <c r="D62" s="20">
        <v>1</v>
      </c>
      <c r="E62" s="20">
        <v>1</v>
      </c>
      <c r="F62" s="19"/>
      <c r="G62" s="19"/>
      <c r="H62" s="19"/>
      <c r="I62" s="20">
        <v>1</v>
      </c>
      <c r="J62" s="9">
        <f t="shared" si="10"/>
        <v>2</v>
      </c>
      <c r="K62" s="9">
        <f t="shared" si="11"/>
        <v>1</v>
      </c>
      <c r="L62" s="9">
        <f t="shared" si="17"/>
        <v>52</v>
      </c>
      <c r="M62" s="9">
        <f t="shared" si="17"/>
        <v>72</v>
      </c>
      <c r="N62" s="5">
        <f t="shared" si="12"/>
        <v>1.2684563758389262</v>
      </c>
      <c r="O62" s="11">
        <f t="shared" si="16"/>
        <v>52.42953020134228</v>
      </c>
      <c r="P62" s="5">
        <f t="shared" si="13"/>
        <v>83.22147651006715</v>
      </c>
      <c r="Q62" s="9">
        <f t="shared" si="14"/>
        <v>0</v>
      </c>
      <c r="R62" s="9">
        <f t="shared" si="15"/>
        <v>3</v>
      </c>
    </row>
    <row r="63" spans="1:18" ht="12.75">
      <c r="A63" s="27">
        <v>32806</v>
      </c>
      <c r="B63" s="19"/>
      <c r="C63" s="19"/>
      <c r="D63" s="19"/>
      <c r="E63" s="19"/>
      <c r="F63" s="19"/>
      <c r="G63" s="19"/>
      <c r="H63" s="19"/>
      <c r="I63" s="19"/>
      <c r="J63" s="9">
        <f t="shared" si="10"/>
        <v>0</v>
      </c>
      <c r="K63" s="9">
        <f t="shared" si="11"/>
        <v>0</v>
      </c>
      <c r="L63" s="9">
        <f t="shared" si="17"/>
        <v>52</v>
      </c>
      <c r="M63" s="9">
        <f t="shared" si="17"/>
        <v>72</v>
      </c>
      <c r="N63" s="5">
        <f t="shared" si="12"/>
        <v>0</v>
      </c>
      <c r="O63" s="11">
        <f t="shared" si="16"/>
        <v>52.42953020134228</v>
      </c>
      <c r="P63" s="5">
        <f t="shared" si="13"/>
        <v>83.22147651006715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B64" s="19"/>
      <c r="C64" s="19"/>
      <c r="D64" s="19"/>
      <c r="E64" s="20">
        <v>1</v>
      </c>
      <c r="F64" s="19"/>
      <c r="G64" s="19"/>
      <c r="H64" s="20">
        <v>1</v>
      </c>
      <c r="I64" s="20">
        <v>1</v>
      </c>
      <c r="J64" s="9">
        <f t="shared" si="10"/>
        <v>1</v>
      </c>
      <c r="K64" s="9">
        <f t="shared" si="11"/>
        <v>2</v>
      </c>
      <c r="L64" s="9">
        <f t="shared" si="17"/>
        <v>53</v>
      </c>
      <c r="M64" s="9">
        <f t="shared" si="17"/>
        <v>74</v>
      </c>
      <c r="N64" s="5">
        <f t="shared" si="12"/>
        <v>1.2684563758389262</v>
      </c>
      <c r="O64" s="11">
        <f t="shared" si="16"/>
        <v>53.697986577181204</v>
      </c>
      <c r="P64" s="5">
        <f t="shared" si="13"/>
        <v>85.23489932885909</v>
      </c>
      <c r="Q64" s="9">
        <f t="shared" si="14"/>
        <v>0</v>
      </c>
      <c r="R64" s="9">
        <f t="shared" si="15"/>
        <v>3</v>
      </c>
    </row>
    <row r="65" spans="1:18" ht="12.75">
      <c r="A65" s="27">
        <v>32808</v>
      </c>
      <c r="B65" s="19"/>
      <c r="C65" s="19"/>
      <c r="D65" s="19"/>
      <c r="E65" s="19"/>
      <c r="F65" s="19"/>
      <c r="G65" s="19"/>
      <c r="H65" s="19"/>
      <c r="I65" s="19"/>
      <c r="J65" s="9">
        <f t="shared" si="10"/>
        <v>0</v>
      </c>
      <c r="K65" s="9">
        <f t="shared" si="11"/>
        <v>0</v>
      </c>
      <c r="L65" s="9">
        <f aca="true" t="shared" si="18" ref="L65:M84">L64+J65</f>
        <v>53</v>
      </c>
      <c r="M65" s="9">
        <f t="shared" si="18"/>
        <v>74</v>
      </c>
      <c r="N65" s="5">
        <f t="shared" si="12"/>
        <v>0</v>
      </c>
      <c r="O65" s="11">
        <f t="shared" si="16"/>
        <v>53.697986577181204</v>
      </c>
      <c r="P65" s="5">
        <f t="shared" si="13"/>
        <v>85.23489932885909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B66" s="19"/>
      <c r="C66" s="20">
        <v>1</v>
      </c>
      <c r="D66" s="20">
        <v>1</v>
      </c>
      <c r="E66" s="20">
        <v>1</v>
      </c>
      <c r="F66" s="19"/>
      <c r="G66" s="19"/>
      <c r="H66" s="20">
        <v>2</v>
      </c>
      <c r="I66" s="20">
        <v>2</v>
      </c>
      <c r="J66" s="9">
        <f t="shared" si="10"/>
        <v>1</v>
      </c>
      <c r="K66" s="9">
        <f t="shared" si="11"/>
        <v>4</v>
      </c>
      <c r="L66" s="9">
        <f t="shared" si="18"/>
        <v>54</v>
      </c>
      <c r="M66" s="9">
        <f t="shared" si="18"/>
        <v>78</v>
      </c>
      <c r="N66" s="5">
        <f t="shared" si="12"/>
        <v>2.1140939597315436</v>
      </c>
      <c r="O66" s="11">
        <f t="shared" si="16"/>
        <v>55.812080536912745</v>
      </c>
      <c r="P66" s="5">
        <f t="shared" si="13"/>
        <v>88.59060402684567</v>
      </c>
      <c r="Q66" s="9">
        <f t="shared" si="14"/>
        <v>1</v>
      </c>
      <c r="R66" s="9">
        <f t="shared" si="15"/>
        <v>6</v>
      </c>
    </row>
    <row r="67" spans="1:19" ht="12.75">
      <c r="A67" s="27">
        <v>32810</v>
      </c>
      <c r="B67" s="19"/>
      <c r="C67" s="19"/>
      <c r="D67" s="19"/>
      <c r="E67" s="20">
        <v>1</v>
      </c>
      <c r="F67" s="19"/>
      <c r="G67" s="19"/>
      <c r="H67" s="19"/>
      <c r="I67" s="19"/>
      <c r="J67" s="9">
        <f t="shared" si="10"/>
        <v>1</v>
      </c>
      <c r="K67" s="9">
        <f t="shared" si="11"/>
        <v>0</v>
      </c>
      <c r="L67" s="9">
        <f t="shared" si="18"/>
        <v>55</v>
      </c>
      <c r="M67" s="9">
        <f t="shared" si="18"/>
        <v>78</v>
      </c>
      <c r="N67" s="5">
        <f t="shared" si="12"/>
        <v>0.4228187919463087</v>
      </c>
      <c r="O67" s="11">
        <f t="shared" si="16"/>
        <v>56.23489932885905</v>
      </c>
      <c r="P67" s="5">
        <f t="shared" si="13"/>
        <v>89.26174496644298</v>
      </c>
      <c r="Q67" s="9">
        <f t="shared" si="14"/>
        <v>0</v>
      </c>
      <c r="R67" s="9">
        <f t="shared" si="15"/>
        <v>1</v>
      </c>
      <c r="S67" s="8" t="s">
        <v>66</v>
      </c>
    </row>
    <row r="68" spans="1:18" ht="12.75">
      <c r="A68" s="27">
        <v>32811</v>
      </c>
      <c r="B68" s="19"/>
      <c r="C68" s="19"/>
      <c r="D68" s="19"/>
      <c r="E68" s="20">
        <v>1</v>
      </c>
      <c r="F68" s="19"/>
      <c r="G68" s="20">
        <v>2</v>
      </c>
      <c r="H68" s="20">
        <v>1</v>
      </c>
      <c r="I68" s="20">
        <v>1</v>
      </c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56</v>
      </c>
      <c r="M68" s="9">
        <f t="shared" si="18"/>
        <v>78</v>
      </c>
      <c r="N68" s="5">
        <f aca="true" t="shared" si="21" ref="N68:N101">(+J68+K68)*($J$103/($J$103+$K$103))</f>
        <v>0.4228187919463087</v>
      </c>
      <c r="O68" s="11">
        <f t="shared" si="16"/>
        <v>56.657718120805356</v>
      </c>
      <c r="P68" s="5">
        <f aca="true" t="shared" si="22" ref="P68:P101">O68*100/$N$103</f>
        <v>89.93288590604028</v>
      </c>
      <c r="Q68" s="9">
        <f aca="true" t="shared" si="23" ref="Q68:Q101">+B68+C68+F68+G68</f>
        <v>2</v>
      </c>
      <c r="R68" s="9">
        <f aca="true" t="shared" si="24" ref="R68:R101">D68+E68+H68+I68</f>
        <v>3</v>
      </c>
    </row>
    <row r="69" spans="1:18" ht="12.75">
      <c r="A69" s="27">
        <v>32812</v>
      </c>
      <c r="B69" s="19"/>
      <c r="C69" s="19"/>
      <c r="D69" s="19"/>
      <c r="E69" s="20">
        <v>2</v>
      </c>
      <c r="F69" s="19"/>
      <c r="G69" s="19"/>
      <c r="H69" s="19"/>
      <c r="I69" s="19"/>
      <c r="J69" s="9">
        <f t="shared" si="19"/>
        <v>2</v>
      </c>
      <c r="K69" s="9">
        <f t="shared" si="20"/>
        <v>0</v>
      </c>
      <c r="L69" s="9">
        <f t="shared" si="18"/>
        <v>58</v>
      </c>
      <c r="M69" s="9">
        <f t="shared" si="18"/>
        <v>78</v>
      </c>
      <c r="N69" s="5">
        <f t="shared" si="21"/>
        <v>0.8456375838926175</v>
      </c>
      <c r="O69" s="11">
        <f aca="true" t="shared" si="25" ref="O69:O101">O68+N69</f>
        <v>57.503355704697974</v>
      </c>
      <c r="P69" s="5">
        <f t="shared" si="22"/>
        <v>91.27516778523491</v>
      </c>
      <c r="Q69" s="9">
        <f t="shared" si="23"/>
        <v>0</v>
      </c>
      <c r="R69" s="9">
        <f t="shared" si="24"/>
        <v>2</v>
      </c>
    </row>
    <row r="70" spans="1:18" ht="12.75">
      <c r="A70" s="27">
        <v>32813</v>
      </c>
      <c r="B70" s="19"/>
      <c r="C70" s="19"/>
      <c r="D70" s="20">
        <v>1</v>
      </c>
      <c r="E70" s="19"/>
      <c r="F70" s="19"/>
      <c r="G70" s="19"/>
      <c r="H70" s="20">
        <v>1</v>
      </c>
      <c r="I70" s="20">
        <v>1</v>
      </c>
      <c r="J70" s="9">
        <f t="shared" si="19"/>
        <v>1</v>
      </c>
      <c r="K70" s="9">
        <f t="shared" si="20"/>
        <v>2</v>
      </c>
      <c r="L70" s="9">
        <f t="shared" si="18"/>
        <v>59</v>
      </c>
      <c r="M70" s="9">
        <f t="shared" si="18"/>
        <v>80</v>
      </c>
      <c r="N70" s="5">
        <f t="shared" si="21"/>
        <v>1.2684563758389262</v>
      </c>
      <c r="O70" s="11">
        <f t="shared" si="25"/>
        <v>58.7718120805369</v>
      </c>
      <c r="P70" s="5">
        <f t="shared" si="22"/>
        <v>93.28859060402685</v>
      </c>
      <c r="Q70" s="9">
        <f t="shared" si="23"/>
        <v>0</v>
      </c>
      <c r="R70" s="9">
        <f t="shared" si="24"/>
        <v>3</v>
      </c>
    </row>
    <row r="71" spans="1:18" ht="12.75">
      <c r="A71" s="27">
        <v>32814</v>
      </c>
      <c r="B71" s="19"/>
      <c r="C71" s="20">
        <v>1</v>
      </c>
      <c r="D71" s="20">
        <v>1</v>
      </c>
      <c r="E71" s="19"/>
      <c r="F71" s="19"/>
      <c r="G71" s="19"/>
      <c r="H71" s="19"/>
      <c r="I71" s="20">
        <v>1</v>
      </c>
      <c r="J71" s="9">
        <f t="shared" si="19"/>
        <v>0</v>
      </c>
      <c r="K71" s="9">
        <f t="shared" si="20"/>
        <v>1</v>
      </c>
      <c r="L71" s="9">
        <f t="shared" si="18"/>
        <v>59</v>
      </c>
      <c r="M71" s="9">
        <f t="shared" si="18"/>
        <v>81</v>
      </c>
      <c r="N71" s="5">
        <f t="shared" si="21"/>
        <v>0.4228187919463087</v>
      </c>
      <c r="O71" s="11">
        <f t="shared" si="25"/>
        <v>59.1946308724832</v>
      </c>
      <c r="P71" s="5">
        <f t="shared" si="22"/>
        <v>93.95973154362417</v>
      </c>
      <c r="Q71" s="9">
        <f t="shared" si="23"/>
        <v>1</v>
      </c>
      <c r="R71" s="9">
        <f t="shared" si="24"/>
        <v>2</v>
      </c>
    </row>
    <row r="72" spans="1:18" ht="12.75">
      <c r="A72" s="27">
        <v>32815</v>
      </c>
      <c r="B72" s="19"/>
      <c r="C72" s="19"/>
      <c r="D72" s="20">
        <v>1</v>
      </c>
      <c r="E72" s="19"/>
      <c r="F72" s="19"/>
      <c r="G72" s="19"/>
      <c r="H72" s="20">
        <v>1</v>
      </c>
      <c r="I72" s="20">
        <v>1</v>
      </c>
      <c r="J72" s="9">
        <f t="shared" si="19"/>
        <v>1</v>
      </c>
      <c r="K72" s="9">
        <f t="shared" si="20"/>
        <v>2</v>
      </c>
      <c r="L72" s="9">
        <f t="shared" si="18"/>
        <v>60</v>
      </c>
      <c r="M72" s="9">
        <f t="shared" si="18"/>
        <v>83</v>
      </c>
      <c r="N72" s="5">
        <f t="shared" si="21"/>
        <v>1.2684563758389262</v>
      </c>
      <c r="O72" s="11">
        <f t="shared" si="25"/>
        <v>60.463087248322125</v>
      </c>
      <c r="P72" s="5">
        <f t="shared" si="22"/>
        <v>95.97315436241611</v>
      </c>
      <c r="Q72" s="9">
        <f t="shared" si="23"/>
        <v>0</v>
      </c>
      <c r="R72" s="9">
        <f t="shared" si="24"/>
        <v>3</v>
      </c>
    </row>
    <row r="73" spans="1:18" ht="12.75">
      <c r="A73" s="27">
        <v>32816</v>
      </c>
      <c r="B73" s="19"/>
      <c r="C73" s="19"/>
      <c r="D73" s="19"/>
      <c r="E73" s="19"/>
      <c r="F73" s="19"/>
      <c r="G73" s="19"/>
      <c r="H73" s="19"/>
      <c r="I73" s="19"/>
      <c r="J73" s="9">
        <f t="shared" si="19"/>
        <v>0</v>
      </c>
      <c r="K73" s="9">
        <f t="shared" si="20"/>
        <v>0</v>
      </c>
      <c r="L73" s="9">
        <f t="shared" si="18"/>
        <v>60</v>
      </c>
      <c r="M73" s="9">
        <f t="shared" si="18"/>
        <v>83</v>
      </c>
      <c r="N73" s="5">
        <f t="shared" si="21"/>
        <v>0</v>
      </c>
      <c r="O73" s="11">
        <f t="shared" si="25"/>
        <v>60.463087248322125</v>
      </c>
      <c r="P73" s="5">
        <f t="shared" si="22"/>
        <v>95.97315436241611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B74" s="19"/>
      <c r="C74" s="19"/>
      <c r="D74" s="19"/>
      <c r="E74" s="19"/>
      <c r="F74" s="19"/>
      <c r="G74" s="19"/>
      <c r="H74" s="19"/>
      <c r="I74" s="19"/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83</v>
      </c>
      <c r="N74" s="5">
        <f t="shared" si="21"/>
        <v>0</v>
      </c>
      <c r="O74" s="11">
        <f t="shared" si="25"/>
        <v>60.463087248322125</v>
      </c>
      <c r="P74" s="5">
        <f t="shared" si="22"/>
        <v>95.97315436241611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B75" s="19"/>
      <c r="C75" s="19"/>
      <c r="D75" s="19"/>
      <c r="E75" s="20">
        <v>1</v>
      </c>
      <c r="F75" s="19"/>
      <c r="G75" s="20">
        <v>1</v>
      </c>
      <c r="H75" s="20">
        <v>1</v>
      </c>
      <c r="I75" s="19"/>
      <c r="J75" s="9">
        <f t="shared" si="19"/>
        <v>1</v>
      </c>
      <c r="K75" s="9">
        <f t="shared" si="20"/>
        <v>0</v>
      </c>
      <c r="L75" s="9">
        <f t="shared" si="18"/>
        <v>61</v>
      </c>
      <c r="M75" s="9">
        <f t="shared" si="18"/>
        <v>83</v>
      </c>
      <c r="N75" s="5">
        <f t="shared" si="21"/>
        <v>0.4228187919463087</v>
      </c>
      <c r="O75" s="11">
        <f t="shared" si="25"/>
        <v>60.88590604026843</v>
      </c>
      <c r="P75" s="5">
        <f t="shared" si="22"/>
        <v>96.64429530201342</v>
      </c>
      <c r="Q75" s="9">
        <f t="shared" si="23"/>
        <v>1</v>
      </c>
      <c r="R75" s="9">
        <f t="shared" si="24"/>
        <v>2</v>
      </c>
    </row>
    <row r="76" spans="1:18" ht="12.75">
      <c r="A76" s="27">
        <v>32819</v>
      </c>
      <c r="B76" s="19"/>
      <c r="C76" s="19"/>
      <c r="D76" s="19"/>
      <c r="E76" s="20">
        <v>3</v>
      </c>
      <c r="F76" s="19"/>
      <c r="G76" s="19"/>
      <c r="H76" s="20">
        <v>1</v>
      </c>
      <c r="I76" s="19"/>
      <c r="J76" s="9">
        <f t="shared" si="19"/>
        <v>3</v>
      </c>
      <c r="K76" s="9">
        <f t="shared" si="20"/>
        <v>1</v>
      </c>
      <c r="L76" s="9">
        <f t="shared" si="18"/>
        <v>64</v>
      </c>
      <c r="M76" s="9">
        <f t="shared" si="18"/>
        <v>84</v>
      </c>
      <c r="N76" s="5">
        <f t="shared" si="21"/>
        <v>1.691275167785235</v>
      </c>
      <c r="O76" s="11">
        <f t="shared" si="25"/>
        <v>62.577181208053666</v>
      </c>
      <c r="P76" s="5">
        <f t="shared" si="22"/>
        <v>99.32885906040268</v>
      </c>
      <c r="Q76" s="9">
        <f t="shared" si="23"/>
        <v>0</v>
      </c>
      <c r="R76" s="9">
        <f t="shared" si="24"/>
        <v>4</v>
      </c>
    </row>
    <row r="77" spans="1:18" ht="12.75">
      <c r="A77" s="27">
        <v>32820</v>
      </c>
      <c r="B77" s="19"/>
      <c r="C77" s="20">
        <v>1</v>
      </c>
      <c r="D77" s="19"/>
      <c r="E77" s="20">
        <v>1</v>
      </c>
      <c r="F77" s="19"/>
      <c r="G77" s="19"/>
      <c r="H77" s="19"/>
      <c r="I77" s="20">
        <v>1</v>
      </c>
      <c r="J77" s="9">
        <f t="shared" si="19"/>
        <v>0</v>
      </c>
      <c r="K77" s="9">
        <f t="shared" si="20"/>
        <v>1</v>
      </c>
      <c r="L77" s="9">
        <f t="shared" si="18"/>
        <v>64</v>
      </c>
      <c r="M77" s="9">
        <f t="shared" si="18"/>
        <v>85</v>
      </c>
      <c r="N77" s="5">
        <f t="shared" si="21"/>
        <v>0.4228187919463087</v>
      </c>
      <c r="O77" s="11">
        <f t="shared" si="25"/>
        <v>62.99999999999997</v>
      </c>
      <c r="P77" s="5">
        <f t="shared" si="22"/>
        <v>100</v>
      </c>
      <c r="Q77" s="9">
        <f t="shared" si="23"/>
        <v>1</v>
      </c>
      <c r="R77" s="9">
        <f t="shared" si="24"/>
        <v>2</v>
      </c>
    </row>
    <row r="78" spans="1:18" ht="12.75">
      <c r="A78" s="27">
        <v>32821</v>
      </c>
      <c r="B78" s="19"/>
      <c r="C78" s="20">
        <v>1</v>
      </c>
      <c r="D78" s="19"/>
      <c r="E78" s="20">
        <v>1</v>
      </c>
      <c r="F78" s="19"/>
      <c r="G78" s="19"/>
      <c r="H78" s="19"/>
      <c r="I78" s="19"/>
      <c r="J78" s="9">
        <f t="shared" si="19"/>
        <v>0</v>
      </c>
      <c r="K78" s="9">
        <f t="shared" si="20"/>
        <v>0</v>
      </c>
      <c r="L78" s="9">
        <f t="shared" si="18"/>
        <v>64</v>
      </c>
      <c r="M78" s="9">
        <f t="shared" si="18"/>
        <v>85</v>
      </c>
      <c r="N78" s="5">
        <f t="shared" si="21"/>
        <v>0</v>
      </c>
      <c r="O78" s="11">
        <f t="shared" si="25"/>
        <v>62.99999999999997</v>
      </c>
      <c r="P78" s="5">
        <f t="shared" si="22"/>
        <v>100</v>
      </c>
      <c r="Q78" s="9">
        <f t="shared" si="23"/>
        <v>1</v>
      </c>
      <c r="R78" s="9">
        <f t="shared" si="24"/>
        <v>1</v>
      </c>
    </row>
    <row r="79" spans="1:18" ht="12.75">
      <c r="A79" s="27">
        <v>32822</v>
      </c>
      <c r="B79" s="19"/>
      <c r="C79" s="20">
        <v>1</v>
      </c>
      <c r="D79" s="19"/>
      <c r="E79" s="19"/>
      <c r="F79" s="19"/>
      <c r="G79" s="19"/>
      <c r="H79" s="19"/>
      <c r="I79" s="19"/>
      <c r="J79" s="9">
        <f t="shared" si="19"/>
        <v>-1</v>
      </c>
      <c r="K79" s="9">
        <f t="shared" si="20"/>
        <v>0</v>
      </c>
      <c r="L79" s="9">
        <f t="shared" si="18"/>
        <v>63</v>
      </c>
      <c r="M79" s="9">
        <f t="shared" si="18"/>
        <v>85</v>
      </c>
      <c r="N79" s="5">
        <f t="shared" si="21"/>
        <v>-0.4228187919463087</v>
      </c>
      <c r="O79" s="11">
        <f t="shared" si="25"/>
        <v>62.577181208053666</v>
      </c>
      <c r="P79" s="5">
        <f t="shared" si="22"/>
        <v>99.32885906040268</v>
      </c>
      <c r="Q79" s="9">
        <f t="shared" si="23"/>
        <v>1</v>
      </c>
      <c r="R79" s="9">
        <f t="shared" si="24"/>
        <v>0</v>
      </c>
    </row>
    <row r="80" spans="1:18" ht="12.75">
      <c r="A80" s="27">
        <v>32823</v>
      </c>
      <c r="B80" s="19"/>
      <c r="C80" s="19"/>
      <c r="D80" s="19"/>
      <c r="E80" s="19"/>
      <c r="F80" s="19"/>
      <c r="G80" s="19"/>
      <c r="H80" s="19"/>
      <c r="I80" s="19"/>
      <c r="J80" s="9">
        <f t="shared" si="19"/>
        <v>0</v>
      </c>
      <c r="K80" s="9">
        <f t="shared" si="20"/>
        <v>0</v>
      </c>
      <c r="L80" s="9">
        <f t="shared" si="18"/>
        <v>63</v>
      </c>
      <c r="M80" s="9">
        <f t="shared" si="18"/>
        <v>85</v>
      </c>
      <c r="N80" s="5">
        <f t="shared" si="21"/>
        <v>0</v>
      </c>
      <c r="O80" s="11">
        <f t="shared" si="25"/>
        <v>62.577181208053666</v>
      </c>
      <c r="P80" s="5">
        <f t="shared" si="22"/>
        <v>99.32885906040268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9"/>
      <c r="C81" s="19"/>
      <c r="D81" s="19"/>
      <c r="E81" s="19"/>
      <c r="F81" s="19"/>
      <c r="G81" s="19"/>
      <c r="H81" s="19"/>
      <c r="I81" s="19"/>
      <c r="J81" s="9">
        <f t="shared" si="19"/>
        <v>0</v>
      </c>
      <c r="K81" s="9">
        <f t="shared" si="20"/>
        <v>0</v>
      </c>
      <c r="L81" s="9">
        <f t="shared" si="18"/>
        <v>63</v>
      </c>
      <c r="M81" s="9">
        <f t="shared" si="18"/>
        <v>85</v>
      </c>
      <c r="N81" s="5">
        <f t="shared" si="21"/>
        <v>0</v>
      </c>
      <c r="O81" s="11">
        <f t="shared" si="25"/>
        <v>62.577181208053666</v>
      </c>
      <c r="P81" s="5">
        <f t="shared" si="22"/>
        <v>99.32885906040268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B82" s="19"/>
      <c r="C82" s="19"/>
      <c r="D82" s="19"/>
      <c r="E82" s="19"/>
      <c r="F82" s="19"/>
      <c r="G82" s="20">
        <v>1</v>
      </c>
      <c r="H82" s="19"/>
      <c r="I82" s="19"/>
      <c r="J82" s="9">
        <f t="shared" si="19"/>
        <v>0</v>
      </c>
      <c r="K82" s="9">
        <f t="shared" si="20"/>
        <v>-1</v>
      </c>
      <c r="L82" s="9">
        <f t="shared" si="18"/>
        <v>63</v>
      </c>
      <c r="M82" s="9">
        <f t="shared" si="18"/>
        <v>84</v>
      </c>
      <c r="N82" s="5">
        <f t="shared" si="21"/>
        <v>-0.4228187919463087</v>
      </c>
      <c r="O82" s="11">
        <f t="shared" si="25"/>
        <v>62.15436241610736</v>
      </c>
      <c r="P82" s="5">
        <f t="shared" si="22"/>
        <v>98.65771812080538</v>
      </c>
      <c r="Q82" s="9">
        <f t="shared" si="23"/>
        <v>1</v>
      </c>
      <c r="R82" s="9">
        <f t="shared" si="24"/>
        <v>0</v>
      </c>
    </row>
    <row r="83" spans="1:18" ht="12.75">
      <c r="A83" s="27">
        <v>32826</v>
      </c>
      <c r="B83" s="19"/>
      <c r="C83" s="19"/>
      <c r="D83" s="19"/>
      <c r="E83" s="19"/>
      <c r="F83" s="19"/>
      <c r="G83" s="19"/>
      <c r="H83" s="19"/>
      <c r="I83" s="20">
        <v>1</v>
      </c>
      <c r="J83" s="9">
        <f t="shared" si="19"/>
        <v>0</v>
      </c>
      <c r="K83" s="9">
        <f t="shared" si="20"/>
        <v>1</v>
      </c>
      <c r="L83" s="9">
        <f t="shared" si="18"/>
        <v>63</v>
      </c>
      <c r="M83" s="9">
        <f t="shared" si="18"/>
        <v>85</v>
      </c>
      <c r="N83" s="5">
        <f t="shared" si="21"/>
        <v>0.4228187919463087</v>
      </c>
      <c r="O83" s="11">
        <f t="shared" si="25"/>
        <v>62.577181208053666</v>
      </c>
      <c r="P83" s="5">
        <f t="shared" si="22"/>
        <v>99.32885906040268</v>
      </c>
      <c r="Q83" s="9">
        <f t="shared" si="23"/>
        <v>0</v>
      </c>
      <c r="R83" s="9">
        <f t="shared" si="24"/>
        <v>1</v>
      </c>
    </row>
    <row r="84" spans="1:18" ht="12.75">
      <c r="A84" s="27">
        <v>32827</v>
      </c>
      <c r="B84" s="19"/>
      <c r="C84" s="19"/>
      <c r="D84" s="19"/>
      <c r="E84" s="19"/>
      <c r="F84" s="19"/>
      <c r="G84" s="20">
        <v>2</v>
      </c>
      <c r="H84" s="19"/>
      <c r="I84" s="19"/>
      <c r="J84" s="9">
        <f t="shared" si="19"/>
        <v>0</v>
      </c>
      <c r="K84" s="9">
        <f t="shared" si="20"/>
        <v>-2</v>
      </c>
      <c r="L84" s="9">
        <f t="shared" si="18"/>
        <v>63</v>
      </c>
      <c r="M84" s="9">
        <f t="shared" si="18"/>
        <v>83</v>
      </c>
      <c r="N84" s="5">
        <f t="shared" si="21"/>
        <v>-0.8456375838926175</v>
      </c>
      <c r="O84" s="11">
        <f t="shared" si="25"/>
        <v>61.73154362416105</v>
      </c>
      <c r="P84" s="5">
        <f t="shared" si="22"/>
        <v>97.98657718120806</v>
      </c>
      <c r="Q84" s="9">
        <f t="shared" si="23"/>
        <v>2</v>
      </c>
      <c r="R84" s="9">
        <f t="shared" si="24"/>
        <v>0</v>
      </c>
    </row>
    <row r="85" spans="1:18" ht="12.75">
      <c r="A85" s="27">
        <v>32828</v>
      </c>
      <c r="B85" s="19"/>
      <c r="C85" s="19"/>
      <c r="D85" s="19"/>
      <c r="E85" s="19"/>
      <c r="F85" s="19"/>
      <c r="G85" s="19"/>
      <c r="H85" s="19"/>
      <c r="I85" s="19"/>
      <c r="J85" s="9">
        <f t="shared" si="19"/>
        <v>0</v>
      </c>
      <c r="K85" s="9">
        <f t="shared" si="20"/>
        <v>0</v>
      </c>
      <c r="L85" s="9">
        <f aca="true" t="shared" si="26" ref="L85:M101">L84+J85</f>
        <v>63</v>
      </c>
      <c r="M85" s="9">
        <f t="shared" si="26"/>
        <v>83</v>
      </c>
      <c r="N85" s="5">
        <f t="shared" si="21"/>
        <v>0</v>
      </c>
      <c r="O85" s="11">
        <f t="shared" si="25"/>
        <v>61.73154362416105</v>
      </c>
      <c r="P85" s="5">
        <f t="shared" si="22"/>
        <v>97.98657718120806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B86" s="19"/>
      <c r="C86" s="19"/>
      <c r="D86" s="19"/>
      <c r="E86" s="19"/>
      <c r="F86" s="19"/>
      <c r="G86" s="19"/>
      <c r="H86" s="19"/>
      <c r="I86" s="19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83</v>
      </c>
      <c r="N86" s="5">
        <f t="shared" si="21"/>
        <v>0</v>
      </c>
      <c r="O86" s="11">
        <f t="shared" si="25"/>
        <v>61.73154362416105</v>
      </c>
      <c r="P86" s="5">
        <f t="shared" si="22"/>
        <v>97.98657718120806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19"/>
      <c r="C87" s="19"/>
      <c r="D87" s="19"/>
      <c r="E87" s="19"/>
      <c r="F87" s="19"/>
      <c r="G87" s="19"/>
      <c r="H87" s="19"/>
      <c r="I87" s="19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83</v>
      </c>
      <c r="N87" s="5">
        <f t="shared" si="21"/>
        <v>0</v>
      </c>
      <c r="O87" s="11">
        <f t="shared" si="25"/>
        <v>61.73154362416105</v>
      </c>
      <c r="P87" s="5">
        <f t="shared" si="22"/>
        <v>97.98657718120806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9"/>
      <c r="C88" s="19"/>
      <c r="D88" s="19"/>
      <c r="E88" s="19"/>
      <c r="F88" s="19"/>
      <c r="G88" s="19"/>
      <c r="H88" s="19"/>
      <c r="I88" s="19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83</v>
      </c>
      <c r="N88" s="5">
        <f t="shared" si="21"/>
        <v>0</v>
      </c>
      <c r="O88" s="11">
        <f t="shared" si="25"/>
        <v>61.73154362416105</v>
      </c>
      <c r="P88" s="5">
        <f t="shared" si="22"/>
        <v>97.98657718120806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9"/>
      <c r="C89" s="19"/>
      <c r="D89" s="19"/>
      <c r="E89" s="19"/>
      <c r="F89" s="19"/>
      <c r="G89" s="19"/>
      <c r="H89" s="19"/>
      <c r="I89" s="19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83</v>
      </c>
      <c r="N89" s="5">
        <f t="shared" si="21"/>
        <v>0</v>
      </c>
      <c r="O89" s="11">
        <f t="shared" si="25"/>
        <v>61.73154362416105</v>
      </c>
      <c r="P89" s="5">
        <f t="shared" si="22"/>
        <v>97.98657718120806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B90" s="19"/>
      <c r="C90" s="19"/>
      <c r="D90" s="19"/>
      <c r="E90" s="19"/>
      <c r="F90" s="19"/>
      <c r="G90" s="19"/>
      <c r="H90" s="19"/>
      <c r="I90" s="19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83</v>
      </c>
      <c r="N90" s="5">
        <f t="shared" si="21"/>
        <v>0</v>
      </c>
      <c r="O90" s="11">
        <f t="shared" si="25"/>
        <v>61.73154362416105</v>
      </c>
      <c r="P90" s="5">
        <f t="shared" si="22"/>
        <v>97.98657718120806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9"/>
      <c r="C91" s="19"/>
      <c r="D91" s="19"/>
      <c r="E91" s="19"/>
      <c r="F91" s="19"/>
      <c r="G91" s="19"/>
      <c r="H91" s="19"/>
      <c r="I91" s="19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83</v>
      </c>
      <c r="N91" s="5">
        <f t="shared" si="21"/>
        <v>0</v>
      </c>
      <c r="O91" s="11">
        <f t="shared" si="25"/>
        <v>61.73154362416105</v>
      </c>
      <c r="P91" s="5">
        <f t="shared" si="22"/>
        <v>97.98657718120806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9"/>
      <c r="C92" s="19"/>
      <c r="D92" s="19"/>
      <c r="E92" s="19"/>
      <c r="F92" s="19"/>
      <c r="G92" s="19"/>
      <c r="H92" s="19"/>
      <c r="I92" s="19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83</v>
      </c>
      <c r="N92" s="5">
        <f t="shared" si="21"/>
        <v>0</v>
      </c>
      <c r="O92" s="11">
        <f t="shared" si="25"/>
        <v>61.73154362416105</v>
      </c>
      <c r="P92" s="5">
        <f t="shared" si="22"/>
        <v>97.98657718120806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9"/>
      <c r="C93" s="19"/>
      <c r="D93" s="19"/>
      <c r="E93" s="19"/>
      <c r="F93" s="19"/>
      <c r="G93" s="19"/>
      <c r="H93" s="19"/>
      <c r="I93" s="19"/>
      <c r="J93" s="9">
        <f t="shared" si="19"/>
        <v>0</v>
      </c>
      <c r="K93" s="9">
        <f t="shared" si="20"/>
        <v>0</v>
      </c>
      <c r="L93" s="9">
        <f t="shared" si="26"/>
        <v>63</v>
      </c>
      <c r="M93" s="9">
        <f t="shared" si="26"/>
        <v>83</v>
      </c>
      <c r="N93" s="5">
        <f t="shared" si="21"/>
        <v>0</v>
      </c>
      <c r="O93" s="11">
        <f t="shared" si="25"/>
        <v>61.73154362416105</v>
      </c>
      <c r="P93" s="5">
        <f t="shared" si="22"/>
        <v>97.98657718120806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B94" s="19"/>
      <c r="C94" s="19"/>
      <c r="D94" s="19"/>
      <c r="E94" s="19"/>
      <c r="F94" s="19"/>
      <c r="G94" s="19"/>
      <c r="H94" s="19"/>
      <c r="I94" s="19"/>
      <c r="J94" s="9">
        <f t="shared" si="19"/>
        <v>0</v>
      </c>
      <c r="K94" s="9">
        <f t="shared" si="20"/>
        <v>0</v>
      </c>
      <c r="L94" s="9">
        <f t="shared" si="26"/>
        <v>63</v>
      </c>
      <c r="M94" s="9">
        <f t="shared" si="26"/>
        <v>83</v>
      </c>
      <c r="N94" s="5">
        <f t="shared" si="21"/>
        <v>0</v>
      </c>
      <c r="O94" s="11">
        <f t="shared" si="25"/>
        <v>61.73154362416105</v>
      </c>
      <c r="P94" s="5">
        <f t="shared" si="22"/>
        <v>97.98657718120806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B95" s="19"/>
      <c r="C95" s="19"/>
      <c r="D95" s="19"/>
      <c r="E95" s="19"/>
      <c r="F95" s="19"/>
      <c r="G95" s="19"/>
      <c r="H95" s="20">
        <v>1</v>
      </c>
      <c r="I95" s="19"/>
      <c r="J95" s="9">
        <f t="shared" si="19"/>
        <v>0</v>
      </c>
      <c r="K95" s="9">
        <f t="shared" si="20"/>
        <v>1</v>
      </c>
      <c r="L95" s="9">
        <f t="shared" si="26"/>
        <v>63</v>
      </c>
      <c r="M95" s="9">
        <f t="shared" si="26"/>
        <v>84</v>
      </c>
      <c r="N95" s="5">
        <f t="shared" si="21"/>
        <v>0.4228187919463087</v>
      </c>
      <c r="O95" s="11">
        <f t="shared" si="25"/>
        <v>62.154362416107354</v>
      </c>
      <c r="P95" s="5">
        <f t="shared" si="22"/>
        <v>98.65771812080537</v>
      </c>
      <c r="Q95" s="9">
        <f t="shared" si="23"/>
        <v>0</v>
      </c>
      <c r="R95" s="9">
        <f t="shared" si="24"/>
        <v>1</v>
      </c>
      <c r="S95" s="8" t="s">
        <v>68</v>
      </c>
    </row>
    <row r="96" spans="1:18" ht="12.75">
      <c r="A96" s="27">
        <v>32839</v>
      </c>
      <c r="B96" s="19"/>
      <c r="C96" s="19"/>
      <c r="D96" s="19"/>
      <c r="E96" s="19"/>
      <c r="F96" s="19"/>
      <c r="G96" s="19"/>
      <c r="H96" s="20">
        <v>1</v>
      </c>
      <c r="I96" s="20">
        <v>2</v>
      </c>
      <c r="J96" s="9">
        <f t="shared" si="19"/>
        <v>0</v>
      </c>
      <c r="K96" s="9">
        <f t="shared" si="20"/>
        <v>3</v>
      </c>
      <c r="L96" s="9">
        <f t="shared" si="26"/>
        <v>63</v>
      </c>
      <c r="M96" s="9">
        <f t="shared" si="26"/>
        <v>87</v>
      </c>
      <c r="N96" s="5">
        <f t="shared" si="21"/>
        <v>1.2684563758389262</v>
      </c>
      <c r="O96" s="11">
        <f t="shared" si="25"/>
        <v>63.42281879194628</v>
      </c>
      <c r="P96" s="5">
        <f t="shared" si="22"/>
        <v>100.67114093959731</v>
      </c>
      <c r="Q96" s="9">
        <f t="shared" si="23"/>
        <v>0</v>
      </c>
      <c r="R96" s="9">
        <f t="shared" si="24"/>
        <v>3</v>
      </c>
    </row>
    <row r="97" spans="1:18" ht="12.75">
      <c r="A97" s="27">
        <v>32840</v>
      </c>
      <c r="B97" s="19"/>
      <c r="C97" s="19"/>
      <c r="D97" s="19"/>
      <c r="E97" s="19"/>
      <c r="F97" s="19"/>
      <c r="G97" s="20">
        <v>1</v>
      </c>
      <c r="H97" s="19"/>
      <c r="I97" s="19"/>
      <c r="J97" s="9">
        <f t="shared" si="19"/>
        <v>0</v>
      </c>
      <c r="K97" s="9">
        <f t="shared" si="20"/>
        <v>-1</v>
      </c>
      <c r="L97" s="9">
        <f t="shared" si="26"/>
        <v>63</v>
      </c>
      <c r="M97" s="9">
        <f t="shared" si="26"/>
        <v>86</v>
      </c>
      <c r="N97" s="5">
        <f t="shared" si="21"/>
        <v>-0.4228187919463087</v>
      </c>
      <c r="O97" s="11">
        <f t="shared" si="25"/>
        <v>62.99999999999997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2.75">
      <c r="A98" s="27">
        <v>32841</v>
      </c>
      <c r="B98" s="19"/>
      <c r="C98" s="19"/>
      <c r="D98" s="19"/>
      <c r="E98" s="19"/>
      <c r="F98" s="19"/>
      <c r="G98" s="19"/>
      <c r="H98" s="19"/>
      <c r="I98" s="19"/>
      <c r="J98" s="9">
        <f t="shared" si="19"/>
        <v>0</v>
      </c>
      <c r="K98" s="9">
        <f t="shared" si="20"/>
        <v>0</v>
      </c>
      <c r="L98" s="9">
        <f t="shared" si="26"/>
        <v>63</v>
      </c>
      <c r="M98" s="9">
        <f t="shared" si="26"/>
        <v>86</v>
      </c>
      <c r="N98" s="5">
        <f t="shared" si="21"/>
        <v>0</v>
      </c>
      <c r="O98" s="11">
        <f t="shared" si="25"/>
        <v>62.99999999999997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9"/>
      <c r="C99" s="19"/>
      <c r="D99" s="19"/>
      <c r="E99" s="19"/>
      <c r="F99" s="19"/>
      <c r="G99" s="19"/>
      <c r="H99" s="19"/>
      <c r="I99" s="19"/>
      <c r="J99" s="9">
        <f t="shared" si="19"/>
        <v>0</v>
      </c>
      <c r="K99" s="9">
        <f t="shared" si="20"/>
        <v>0</v>
      </c>
      <c r="L99" s="9">
        <f t="shared" si="26"/>
        <v>63</v>
      </c>
      <c r="M99" s="9">
        <f t="shared" si="26"/>
        <v>86</v>
      </c>
      <c r="N99" s="5">
        <f t="shared" si="21"/>
        <v>0</v>
      </c>
      <c r="O99" s="11">
        <f t="shared" si="25"/>
        <v>62.99999999999997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9"/>
      <c r="C100" s="19"/>
      <c r="D100" s="19"/>
      <c r="E100" s="19"/>
      <c r="F100" s="19"/>
      <c r="G100" s="19"/>
      <c r="H100" s="19"/>
      <c r="I100" s="19"/>
      <c r="J100" s="9">
        <f t="shared" si="19"/>
        <v>0</v>
      </c>
      <c r="K100" s="9">
        <f t="shared" si="20"/>
        <v>0</v>
      </c>
      <c r="L100" s="9">
        <f t="shared" si="26"/>
        <v>63</v>
      </c>
      <c r="M100" s="9">
        <f t="shared" si="26"/>
        <v>86</v>
      </c>
      <c r="N100" s="5">
        <f t="shared" si="21"/>
        <v>0</v>
      </c>
      <c r="O100" s="11">
        <f t="shared" si="25"/>
        <v>62.99999999999997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9"/>
      <c r="C101" s="19"/>
      <c r="D101" s="19"/>
      <c r="E101" s="19"/>
      <c r="F101" s="19"/>
      <c r="G101" s="19"/>
      <c r="H101" s="19"/>
      <c r="I101" s="19"/>
      <c r="J101" s="9">
        <f t="shared" si="19"/>
        <v>0</v>
      </c>
      <c r="K101" s="9">
        <f t="shared" si="20"/>
        <v>0</v>
      </c>
      <c r="L101" s="9">
        <f t="shared" si="26"/>
        <v>63</v>
      </c>
      <c r="M101" s="9">
        <f t="shared" si="26"/>
        <v>86</v>
      </c>
      <c r="N101" s="5">
        <f t="shared" si="21"/>
        <v>0</v>
      </c>
      <c r="O101" s="11">
        <f t="shared" si="25"/>
        <v>62.99999999999997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12</v>
      </c>
      <c r="D103" s="9">
        <f t="shared" si="27"/>
        <v>29</v>
      </c>
      <c r="E103" s="9">
        <f t="shared" si="27"/>
        <v>50</v>
      </c>
      <c r="F103" s="9">
        <f t="shared" si="27"/>
        <v>0</v>
      </c>
      <c r="G103" s="9">
        <f t="shared" si="27"/>
        <v>13</v>
      </c>
      <c r="H103" s="9">
        <f t="shared" si="27"/>
        <v>35</v>
      </c>
      <c r="I103" s="9">
        <f t="shared" si="27"/>
        <v>64</v>
      </c>
      <c r="J103" s="9">
        <f t="shared" si="27"/>
        <v>63</v>
      </c>
      <c r="K103" s="9">
        <f t="shared" si="27"/>
        <v>86</v>
      </c>
      <c r="N103" s="5">
        <f>SUM(N4:N101)</f>
        <v>62.99999999999997</v>
      </c>
      <c r="Q103" s="11">
        <f>SUM(Q4:Q101)</f>
        <v>29</v>
      </c>
      <c r="R103" s="11">
        <f>SUM(R4:R101)</f>
        <v>178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27"/>
  <sheetViews>
    <sheetView workbookViewId="0" topLeftCell="S1">
      <selection activeCell="F8" sqref="F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 s="21"/>
      <c r="C4" s="21"/>
      <c r="D4" s="21"/>
      <c r="E4" s="21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3</v>
      </c>
      <c r="AA4" s="5">
        <f aca="true" t="shared" si="6" ref="AA4:AA17">Z4*100/$Z$18</f>
        <v>4.838709677419355</v>
      </c>
      <c r="AB4" s="11">
        <f>SUM(Q4:Q10)+SUM(R4:R10)</f>
        <v>3</v>
      </c>
      <c r="AC4" s="11">
        <f>100*SUM(R4:R10)/AB4</f>
        <v>100</v>
      </c>
    </row>
    <row r="5" spans="1:29" ht="15">
      <c r="A5" s="27">
        <v>32748</v>
      </c>
      <c r="B5" s="21"/>
      <c r="C5" s="21"/>
      <c r="D5" s="21"/>
      <c r="E5" s="21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106</v>
      </c>
      <c r="W5"/>
      <c r="X5"/>
      <c r="Y5" s="1" t="s">
        <v>42</v>
      </c>
      <c r="Z5" s="11">
        <f>SUM(N11:N17)</f>
        <v>4</v>
      </c>
      <c r="AA5" s="5">
        <f t="shared" si="6"/>
        <v>6.451612903225806</v>
      </c>
      <c r="AB5" s="11">
        <f>SUM(Q11:Q17)+SUM(R11:R17)</f>
        <v>8</v>
      </c>
      <c r="AC5" s="11">
        <f>100*SUM(R11:R17)/AB5</f>
        <v>75</v>
      </c>
    </row>
    <row r="6" spans="1:29" ht="15">
      <c r="A6" s="27">
        <v>32749</v>
      </c>
      <c r="B6" s="21"/>
      <c r="C6" s="21"/>
      <c r="D6" s="21"/>
      <c r="E6" s="21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44</v>
      </c>
      <c r="W6"/>
      <c r="X6" s="1" t="s">
        <v>44</v>
      </c>
      <c r="Z6" s="11">
        <f>SUM(N18:N24)</f>
        <v>16</v>
      </c>
      <c r="AA6" s="5">
        <f t="shared" si="6"/>
        <v>25.806451612903224</v>
      </c>
      <c r="AB6" s="11">
        <f>SUM(Q18:Q24)+SUM(R18:R24)</f>
        <v>24</v>
      </c>
      <c r="AC6" s="11">
        <f>100*SUM(R18:R24)/AB6</f>
        <v>83.33333333333333</v>
      </c>
    </row>
    <row r="7" spans="1:29" ht="15">
      <c r="A7" s="27">
        <v>32750</v>
      </c>
      <c r="B7" s="21"/>
      <c r="C7" s="21"/>
      <c r="D7" s="21"/>
      <c r="E7" s="21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70.66666666666667</v>
      </c>
      <c r="W7"/>
      <c r="Y7" s="1" t="s">
        <v>46</v>
      </c>
      <c r="Z7" s="11">
        <f>SUM(N25:N31)</f>
        <v>12</v>
      </c>
      <c r="AA7" s="5">
        <f t="shared" si="6"/>
        <v>19.35483870967742</v>
      </c>
      <c r="AB7" s="11">
        <f>SUM(Q25:Q31)+SUM(R25:R31)</f>
        <v>18</v>
      </c>
      <c r="AC7" s="11">
        <f>100*SUM(R25:R31)/AB7</f>
        <v>83.33333333333333</v>
      </c>
    </row>
    <row r="8" spans="1:29" ht="15">
      <c r="A8" s="27">
        <v>32751</v>
      </c>
      <c r="B8" s="21"/>
      <c r="C8" s="21"/>
      <c r="D8" s="21"/>
      <c r="E8" s="21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2</v>
      </c>
      <c r="AA8" s="5">
        <f t="shared" si="6"/>
        <v>3.225806451612903</v>
      </c>
      <c r="AB8" s="11">
        <f>SUM(Q32:Q38)+SUM(R32:R38)</f>
        <v>12</v>
      </c>
      <c r="AC8" s="11">
        <f>100*SUM(R32:R38)/AB8</f>
        <v>58.333333333333336</v>
      </c>
    </row>
    <row r="9" spans="1:29" ht="15">
      <c r="A9" s="27">
        <v>32752</v>
      </c>
      <c r="B9" s="21"/>
      <c r="C9" s="21"/>
      <c r="D9" s="21"/>
      <c r="E9" s="21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20</v>
      </c>
      <c r="AA9" s="5">
        <f t="shared" si="6"/>
        <v>32.25806451612903</v>
      </c>
      <c r="AB9" s="11">
        <f>SUM(Q39:Q45)+SUM(R39:R45)</f>
        <v>28</v>
      </c>
      <c r="AC9" s="11">
        <f>100*SUM(R39:R45)/AB9</f>
        <v>85.71428571428571</v>
      </c>
    </row>
    <row r="10" spans="1:29" ht="15">
      <c r="A10" s="27">
        <v>32753</v>
      </c>
      <c r="B10" s="21"/>
      <c r="C10" s="21"/>
      <c r="D10" s="21"/>
      <c r="E10" s="22">
        <v>3</v>
      </c>
      <c r="F10" s="12"/>
      <c r="G10" s="12"/>
      <c r="H10" s="12"/>
      <c r="I10" s="12"/>
      <c r="J10" s="9">
        <f t="shared" si="0"/>
        <v>3</v>
      </c>
      <c r="K10" s="9">
        <f t="shared" si="1"/>
        <v>0</v>
      </c>
      <c r="L10" s="9">
        <f t="shared" si="7"/>
        <v>3</v>
      </c>
      <c r="M10" s="9">
        <f t="shared" si="7"/>
        <v>0</v>
      </c>
      <c r="N10" s="5">
        <f t="shared" si="2"/>
        <v>3</v>
      </c>
      <c r="O10" s="11">
        <f t="shared" si="8"/>
        <v>3</v>
      </c>
      <c r="P10" s="5">
        <f t="shared" si="3"/>
        <v>4.838709677419355</v>
      </c>
      <c r="Q10" s="9">
        <f t="shared" si="4"/>
        <v>0</v>
      </c>
      <c r="R10" s="9">
        <f t="shared" si="5"/>
        <v>3</v>
      </c>
      <c r="U10" s="8" t="s">
        <v>4</v>
      </c>
      <c r="V10" s="5" t="e">
        <f>100*(+E103/(E103+D103))</f>
        <v>#DIV/0!</v>
      </c>
      <c r="W10"/>
      <c r="X10" s="8" t="s">
        <v>50</v>
      </c>
      <c r="Z10" s="11">
        <f>SUM(N46:N52)</f>
        <v>2</v>
      </c>
      <c r="AA10" s="5">
        <f t="shared" si="6"/>
        <v>3.225806451612903</v>
      </c>
      <c r="AB10" s="11">
        <f>SUM(Q46:Q52)+SUM(R46:R52)</f>
        <v>16</v>
      </c>
      <c r="AC10" s="11">
        <f>100*SUM(R46:R52)/AB10</f>
        <v>56.25</v>
      </c>
    </row>
    <row r="11" spans="1:29" ht="15">
      <c r="A11" s="27">
        <v>32754</v>
      </c>
      <c r="B11" s="21"/>
      <c r="C11" s="21"/>
      <c r="D11" s="22">
        <v>1</v>
      </c>
      <c r="E11" s="21"/>
      <c r="F11"/>
      <c r="G11"/>
      <c r="H11"/>
      <c r="I11"/>
      <c r="J11" s="9">
        <f t="shared" si="0"/>
        <v>1</v>
      </c>
      <c r="K11" s="9">
        <f t="shared" si="1"/>
        <v>0</v>
      </c>
      <c r="L11" s="9">
        <f t="shared" si="7"/>
        <v>4</v>
      </c>
      <c r="M11" s="9">
        <f t="shared" si="7"/>
        <v>0</v>
      </c>
      <c r="N11" s="5">
        <f t="shared" si="2"/>
        <v>1</v>
      </c>
      <c r="O11" s="11">
        <f t="shared" si="8"/>
        <v>4</v>
      </c>
      <c r="P11" s="5">
        <f t="shared" si="3"/>
        <v>6.451612903225806</v>
      </c>
      <c r="Q11" s="9">
        <f t="shared" si="4"/>
        <v>0</v>
      </c>
      <c r="R11" s="9">
        <f t="shared" si="5"/>
        <v>1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4</v>
      </c>
      <c r="AA11" s="5">
        <f t="shared" si="6"/>
        <v>6.451612903225806</v>
      </c>
      <c r="AB11" s="11">
        <f>SUM(Q53:Q59)+SUM(R53:R59)</f>
        <v>12</v>
      </c>
      <c r="AC11" s="11">
        <f>100*SUM(R53:R59)/AB11</f>
        <v>66.66666666666667</v>
      </c>
    </row>
    <row r="12" spans="1:29" ht="15">
      <c r="A12" s="27">
        <v>32755</v>
      </c>
      <c r="B12" s="21"/>
      <c r="C12" s="22">
        <v>1</v>
      </c>
      <c r="D12" s="22">
        <v>1</v>
      </c>
      <c r="E12" s="22">
        <v>2</v>
      </c>
      <c r="F12"/>
      <c r="G12"/>
      <c r="H12"/>
      <c r="I12"/>
      <c r="J12" s="9">
        <f t="shared" si="0"/>
        <v>2</v>
      </c>
      <c r="K12" s="9">
        <f t="shared" si="1"/>
        <v>0</v>
      </c>
      <c r="L12" s="9">
        <f t="shared" si="7"/>
        <v>6</v>
      </c>
      <c r="M12" s="9">
        <f t="shared" si="7"/>
        <v>0</v>
      </c>
      <c r="N12" s="5">
        <f t="shared" si="2"/>
        <v>2</v>
      </c>
      <c r="O12" s="11">
        <f t="shared" si="8"/>
        <v>6</v>
      </c>
      <c r="P12" s="5">
        <f t="shared" si="3"/>
        <v>9.67741935483871</v>
      </c>
      <c r="Q12" s="9">
        <f t="shared" si="4"/>
        <v>1</v>
      </c>
      <c r="R12" s="9">
        <f t="shared" si="5"/>
        <v>3</v>
      </c>
      <c r="U12" s="8" t="s">
        <v>53</v>
      </c>
      <c r="V12" s="5" t="e">
        <f>100*((E103+I103)/(E103+D103+I103+H103))</f>
        <v>#DIV/0!</v>
      </c>
      <c r="W12"/>
      <c r="X12" s="8" t="s">
        <v>54</v>
      </c>
      <c r="Z12" s="11">
        <f>SUM(N60:N66)</f>
        <v>3</v>
      </c>
      <c r="AA12" s="5">
        <f t="shared" si="6"/>
        <v>4.838709677419355</v>
      </c>
      <c r="AB12" s="11">
        <f>SUM(Q60:Q66)+SUM(R60:R66)</f>
        <v>15</v>
      </c>
      <c r="AC12" s="11">
        <f>100*SUM(R60:R66)/AB12</f>
        <v>60</v>
      </c>
    </row>
    <row r="13" spans="1:29" ht="15">
      <c r="A13" s="27">
        <v>32756</v>
      </c>
      <c r="B13" s="21"/>
      <c r="C13" s="21"/>
      <c r="D13" s="21"/>
      <c r="E13" s="21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6</v>
      </c>
      <c r="M13" s="9">
        <f t="shared" si="7"/>
        <v>0</v>
      </c>
      <c r="N13" s="5">
        <f t="shared" si="2"/>
        <v>0</v>
      </c>
      <c r="O13" s="11">
        <f t="shared" si="8"/>
        <v>6</v>
      </c>
      <c r="P13" s="5">
        <f t="shared" si="3"/>
        <v>9.67741935483871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-2</v>
      </c>
      <c r="AA13" s="5">
        <f t="shared" si="6"/>
        <v>-3.225806451612903</v>
      </c>
      <c r="AB13" s="11">
        <f>SUM(Q67:Q73)+SUM(R67:R73)</f>
        <v>10</v>
      </c>
      <c r="AC13" s="11">
        <f>100*SUM(R67:R73)/AB13</f>
        <v>40</v>
      </c>
    </row>
    <row r="14" spans="1:29" ht="15">
      <c r="A14" s="27">
        <v>32757</v>
      </c>
      <c r="B14" s="21"/>
      <c r="C14" s="21"/>
      <c r="D14" s="21"/>
      <c r="E14" s="21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6</v>
      </c>
      <c r="M14" s="9">
        <f t="shared" si="7"/>
        <v>0</v>
      </c>
      <c r="N14" s="5">
        <f t="shared" si="2"/>
        <v>0</v>
      </c>
      <c r="O14" s="11">
        <f t="shared" si="8"/>
        <v>6</v>
      </c>
      <c r="P14" s="5">
        <f t="shared" si="3"/>
        <v>9.67741935483871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27">
        <v>32758</v>
      </c>
      <c r="B15" s="21"/>
      <c r="C15" s="21"/>
      <c r="D15" s="21"/>
      <c r="E15" s="22">
        <v>1</v>
      </c>
      <c r="F15"/>
      <c r="G15"/>
      <c r="H15" s="12"/>
      <c r="I15" s="12"/>
      <c r="J15" s="9">
        <f t="shared" si="0"/>
        <v>1</v>
      </c>
      <c r="K15" s="9">
        <f t="shared" si="1"/>
        <v>0</v>
      </c>
      <c r="L15" s="9">
        <f t="shared" si="7"/>
        <v>7</v>
      </c>
      <c r="M15" s="9">
        <f t="shared" si="7"/>
        <v>0</v>
      </c>
      <c r="N15" s="5">
        <f t="shared" si="2"/>
        <v>1</v>
      </c>
      <c r="O15" s="11">
        <f t="shared" si="8"/>
        <v>7</v>
      </c>
      <c r="P15" s="5">
        <f t="shared" si="3"/>
        <v>11.290322580645162</v>
      </c>
      <c r="Q15" s="9">
        <f t="shared" si="4"/>
        <v>0</v>
      </c>
      <c r="R15" s="9">
        <f t="shared" si="5"/>
        <v>1</v>
      </c>
      <c r="T15" s="8"/>
      <c r="W15"/>
      <c r="Y15" s="8" t="s">
        <v>57</v>
      </c>
      <c r="Z15" s="11">
        <f>SUM(N81:N87)</f>
        <v>-1</v>
      </c>
      <c r="AA15" s="5">
        <f t="shared" si="6"/>
        <v>-1.6129032258064515</v>
      </c>
      <c r="AB15" s="11">
        <f>SUM(Q81:Q87)+SUM(R81:R87)</f>
        <v>3</v>
      </c>
      <c r="AC15" s="11">
        <f>100*SUM(R81:R87)/AB15</f>
        <v>33.333333333333336</v>
      </c>
    </row>
    <row r="16" spans="1:29" ht="15">
      <c r="A16" s="27">
        <v>32759</v>
      </c>
      <c r="B16" s="21"/>
      <c r="C16" s="22">
        <v>1</v>
      </c>
      <c r="D16" s="21"/>
      <c r="E16" s="22">
        <v>1</v>
      </c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7</v>
      </c>
      <c r="M16" s="9">
        <f t="shared" si="7"/>
        <v>0</v>
      </c>
      <c r="N16" s="5">
        <f t="shared" si="2"/>
        <v>0</v>
      </c>
      <c r="O16" s="11">
        <f t="shared" si="8"/>
        <v>7</v>
      </c>
      <c r="P16" s="5">
        <f t="shared" si="3"/>
        <v>11.290322580645162</v>
      </c>
      <c r="Q16" s="9">
        <f t="shared" si="4"/>
        <v>1</v>
      </c>
      <c r="R16" s="9">
        <f t="shared" si="5"/>
        <v>1</v>
      </c>
      <c r="X16" s="8" t="s">
        <v>58</v>
      </c>
      <c r="Z16" s="11">
        <f>SUM(N88:N94)</f>
        <v>-1</v>
      </c>
      <c r="AA16" s="5">
        <f t="shared" si="6"/>
        <v>-1.6129032258064515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21"/>
      <c r="C17" s="21"/>
      <c r="D17" s="21"/>
      <c r="E17" s="21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7</v>
      </c>
      <c r="M17" s="9">
        <f t="shared" si="7"/>
        <v>0</v>
      </c>
      <c r="N17" s="5">
        <f t="shared" si="2"/>
        <v>0</v>
      </c>
      <c r="O17" s="11">
        <f t="shared" si="8"/>
        <v>7</v>
      </c>
      <c r="P17" s="5">
        <f t="shared" si="3"/>
        <v>11.290322580645162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5">
      <c r="A18" s="27">
        <v>32761</v>
      </c>
      <c r="B18" s="22">
        <v>1</v>
      </c>
      <c r="C18" s="21"/>
      <c r="D18" s="22">
        <v>3</v>
      </c>
      <c r="E18" s="22">
        <v>2</v>
      </c>
      <c r="F18"/>
      <c r="G18"/>
      <c r="H18"/>
      <c r="I18"/>
      <c r="J18" s="9">
        <f t="shared" si="0"/>
        <v>4</v>
      </c>
      <c r="K18" s="9">
        <f t="shared" si="1"/>
        <v>0</v>
      </c>
      <c r="L18" s="9">
        <f t="shared" si="7"/>
        <v>11</v>
      </c>
      <c r="M18" s="9">
        <f t="shared" si="7"/>
        <v>0</v>
      </c>
      <c r="N18" s="5">
        <f t="shared" si="2"/>
        <v>4</v>
      </c>
      <c r="O18" s="11">
        <f t="shared" si="8"/>
        <v>11</v>
      </c>
      <c r="P18" s="5">
        <f t="shared" si="3"/>
        <v>17.741935483870968</v>
      </c>
      <c r="Q18" s="9">
        <f t="shared" si="4"/>
        <v>1</v>
      </c>
      <c r="R18" s="9">
        <f t="shared" si="5"/>
        <v>5</v>
      </c>
      <c r="T18" s="8"/>
      <c r="Y18" s="8" t="s">
        <v>60</v>
      </c>
      <c r="Z18" s="9">
        <f>SUM(Z4:Z17)</f>
        <v>62</v>
      </c>
      <c r="AA18" s="9">
        <f>SUM(AA4:AA17)</f>
        <v>100.00000000000001</v>
      </c>
    </row>
    <row r="19" spans="1:29" ht="15">
      <c r="A19" s="27">
        <v>32762</v>
      </c>
      <c r="B19" s="21"/>
      <c r="C19" s="22">
        <v>1</v>
      </c>
      <c r="D19" s="21"/>
      <c r="E19" s="21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10</v>
      </c>
      <c r="M19" s="9">
        <f t="shared" si="7"/>
        <v>0</v>
      </c>
      <c r="N19" s="5">
        <f t="shared" si="2"/>
        <v>-1</v>
      </c>
      <c r="O19" s="11">
        <f t="shared" si="8"/>
        <v>10</v>
      </c>
      <c r="P19" s="5">
        <f t="shared" si="3"/>
        <v>16.129032258064516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21"/>
      <c r="C20" s="21"/>
      <c r="D20" s="22">
        <v>2</v>
      </c>
      <c r="E20" s="22">
        <v>2</v>
      </c>
      <c r="F20" s="12"/>
      <c r="G20" s="12"/>
      <c r="H20" s="12"/>
      <c r="I20" s="12"/>
      <c r="J20" s="9">
        <f t="shared" si="0"/>
        <v>4</v>
      </c>
      <c r="K20" s="9">
        <f t="shared" si="1"/>
        <v>0</v>
      </c>
      <c r="L20" s="9">
        <f t="shared" si="7"/>
        <v>14</v>
      </c>
      <c r="M20" s="9">
        <f t="shared" si="7"/>
        <v>0</v>
      </c>
      <c r="N20" s="5">
        <f t="shared" si="2"/>
        <v>4</v>
      </c>
      <c r="O20" s="11">
        <f t="shared" si="8"/>
        <v>14</v>
      </c>
      <c r="P20" s="5">
        <f t="shared" si="3"/>
        <v>22.580645161290324</v>
      </c>
      <c r="Q20" s="9">
        <f t="shared" si="4"/>
        <v>0</v>
      </c>
      <c r="R20" s="9">
        <f t="shared" si="5"/>
        <v>4</v>
      </c>
      <c r="T20" s="8"/>
    </row>
    <row r="21" spans="1:25" ht="15">
      <c r="A21" s="27">
        <v>32764</v>
      </c>
      <c r="B21" s="21"/>
      <c r="C21" s="22">
        <v>1</v>
      </c>
      <c r="D21" s="22">
        <v>3</v>
      </c>
      <c r="E21" s="21"/>
      <c r="F21"/>
      <c r="G21"/>
      <c r="H21"/>
      <c r="I21"/>
      <c r="J21" s="9">
        <f t="shared" si="0"/>
        <v>2</v>
      </c>
      <c r="K21" s="9">
        <f t="shared" si="1"/>
        <v>0</v>
      </c>
      <c r="L21" s="9">
        <f t="shared" si="7"/>
        <v>16</v>
      </c>
      <c r="M21" s="9">
        <f t="shared" si="7"/>
        <v>0</v>
      </c>
      <c r="N21" s="5">
        <f t="shared" si="2"/>
        <v>2</v>
      </c>
      <c r="O21" s="11">
        <f t="shared" si="8"/>
        <v>16</v>
      </c>
      <c r="P21" s="5">
        <f t="shared" si="3"/>
        <v>25.806451612903224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27">
        <v>32765</v>
      </c>
      <c r="B22" s="21"/>
      <c r="C22" s="22">
        <v>1</v>
      </c>
      <c r="D22" s="22">
        <v>2</v>
      </c>
      <c r="E22" s="22">
        <v>1</v>
      </c>
      <c r="F22"/>
      <c r="G22"/>
      <c r="H22"/>
      <c r="I22"/>
      <c r="J22" s="9">
        <f t="shared" si="0"/>
        <v>2</v>
      </c>
      <c r="K22" s="9">
        <f t="shared" si="1"/>
        <v>0</v>
      </c>
      <c r="L22" s="9">
        <f t="shared" si="7"/>
        <v>18</v>
      </c>
      <c r="M22" s="9">
        <f t="shared" si="7"/>
        <v>0</v>
      </c>
      <c r="N22" s="5">
        <f t="shared" si="2"/>
        <v>2</v>
      </c>
      <c r="O22" s="11">
        <f t="shared" si="8"/>
        <v>18</v>
      </c>
      <c r="P22" s="5">
        <f t="shared" si="3"/>
        <v>29.032258064516128</v>
      </c>
      <c r="Q22" s="9">
        <f t="shared" si="4"/>
        <v>1</v>
      </c>
      <c r="R22" s="9">
        <f t="shared" si="5"/>
        <v>3</v>
      </c>
      <c r="X22"/>
      <c r="Y22"/>
    </row>
    <row r="23" spans="1:25" ht="15">
      <c r="A23" s="27">
        <v>32766</v>
      </c>
      <c r="B23" s="21"/>
      <c r="C23" s="21"/>
      <c r="D23" s="22">
        <v>4</v>
      </c>
      <c r="E23" s="22">
        <v>1</v>
      </c>
      <c r="F23"/>
      <c r="G23" s="12"/>
      <c r="H23" s="12"/>
      <c r="I23" s="12"/>
      <c r="J23" s="9">
        <f t="shared" si="0"/>
        <v>5</v>
      </c>
      <c r="K23" s="9">
        <f t="shared" si="1"/>
        <v>0</v>
      </c>
      <c r="L23" s="9">
        <f t="shared" si="7"/>
        <v>23</v>
      </c>
      <c r="M23" s="9">
        <f t="shared" si="7"/>
        <v>0</v>
      </c>
      <c r="N23" s="5">
        <f t="shared" si="2"/>
        <v>5</v>
      </c>
      <c r="O23" s="11">
        <f t="shared" si="8"/>
        <v>23</v>
      </c>
      <c r="P23" s="5">
        <f t="shared" si="3"/>
        <v>37.096774193548384</v>
      </c>
      <c r="Q23" s="9">
        <f t="shared" si="4"/>
        <v>0</v>
      </c>
      <c r="R23" s="9">
        <f t="shared" si="5"/>
        <v>5</v>
      </c>
      <c r="T23" s="8"/>
      <c r="X23"/>
      <c r="Y23"/>
    </row>
    <row r="24" spans="1:25" ht="15">
      <c r="A24" s="27">
        <v>32767</v>
      </c>
      <c r="B24" s="21"/>
      <c r="C24" s="21"/>
      <c r="D24" s="21"/>
      <c r="E24" s="21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23</v>
      </c>
      <c r="M24" s="9">
        <f t="shared" si="7"/>
        <v>0</v>
      </c>
      <c r="N24" s="5">
        <f t="shared" si="2"/>
        <v>0</v>
      </c>
      <c r="O24" s="11">
        <f t="shared" si="8"/>
        <v>23</v>
      </c>
      <c r="P24" s="5">
        <f t="shared" si="3"/>
        <v>37.096774193548384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21"/>
      <c r="C25" s="21"/>
      <c r="D25" s="21"/>
      <c r="E25" s="21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23</v>
      </c>
      <c r="M25" s="9">
        <f t="shared" si="9"/>
        <v>0</v>
      </c>
      <c r="N25" s="5">
        <f t="shared" si="2"/>
        <v>0</v>
      </c>
      <c r="O25" s="11">
        <f t="shared" si="8"/>
        <v>23</v>
      </c>
      <c r="P25" s="5">
        <f t="shared" si="3"/>
        <v>37.096774193548384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 s="21"/>
      <c r="C26" s="21"/>
      <c r="D26" s="22">
        <v>1</v>
      </c>
      <c r="E26" s="21"/>
      <c r="F26"/>
      <c r="G26" s="12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24</v>
      </c>
      <c r="M26" s="9">
        <f t="shared" si="9"/>
        <v>0</v>
      </c>
      <c r="N26" s="5">
        <f t="shared" si="2"/>
        <v>1</v>
      </c>
      <c r="O26" s="11">
        <f t="shared" si="8"/>
        <v>24</v>
      </c>
      <c r="P26" s="5">
        <f t="shared" si="3"/>
        <v>38.70967741935484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27">
        <v>32770</v>
      </c>
      <c r="B27" s="21"/>
      <c r="C27" s="21"/>
      <c r="D27" s="21"/>
      <c r="E27" s="21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24</v>
      </c>
      <c r="M27" s="9">
        <f t="shared" si="9"/>
        <v>0</v>
      </c>
      <c r="N27" s="5">
        <f t="shared" si="2"/>
        <v>0</v>
      </c>
      <c r="O27" s="11">
        <f t="shared" si="8"/>
        <v>24</v>
      </c>
      <c r="P27" s="5">
        <f t="shared" si="3"/>
        <v>38.70967741935484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 s="21"/>
      <c r="C28" s="22">
        <v>2</v>
      </c>
      <c r="D28" s="21"/>
      <c r="E28" s="22">
        <v>2</v>
      </c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24</v>
      </c>
      <c r="M28" s="9">
        <f t="shared" si="9"/>
        <v>0</v>
      </c>
      <c r="N28" s="5">
        <f t="shared" si="2"/>
        <v>0</v>
      </c>
      <c r="O28" s="11">
        <f t="shared" si="8"/>
        <v>24</v>
      </c>
      <c r="P28" s="5">
        <f t="shared" si="3"/>
        <v>38.70967741935484</v>
      </c>
      <c r="Q28" s="9">
        <f t="shared" si="4"/>
        <v>2</v>
      </c>
      <c r="R28" s="9">
        <f t="shared" si="5"/>
        <v>2</v>
      </c>
      <c r="T28" s="8"/>
    </row>
    <row r="29" spans="1:18" ht="15">
      <c r="A29" s="27">
        <v>32772</v>
      </c>
      <c r="B29" s="21"/>
      <c r="C29" s="21"/>
      <c r="D29" s="21"/>
      <c r="E29" s="22">
        <v>5</v>
      </c>
      <c r="F29"/>
      <c r="G29"/>
      <c r="H29"/>
      <c r="I29"/>
      <c r="J29" s="9">
        <f t="shared" si="0"/>
        <v>5</v>
      </c>
      <c r="K29" s="9">
        <f t="shared" si="1"/>
        <v>0</v>
      </c>
      <c r="L29" s="9">
        <f t="shared" si="9"/>
        <v>29</v>
      </c>
      <c r="M29" s="9">
        <f t="shared" si="9"/>
        <v>0</v>
      </c>
      <c r="N29" s="5">
        <f t="shared" si="2"/>
        <v>5</v>
      </c>
      <c r="O29" s="11">
        <f t="shared" si="8"/>
        <v>29</v>
      </c>
      <c r="P29" s="5">
        <f t="shared" si="3"/>
        <v>46.774193548387096</v>
      </c>
      <c r="Q29" s="9">
        <f t="shared" si="4"/>
        <v>0</v>
      </c>
      <c r="R29" s="9">
        <f t="shared" si="5"/>
        <v>5</v>
      </c>
    </row>
    <row r="30" spans="1:20" ht="15">
      <c r="A30" s="27">
        <v>32773</v>
      </c>
      <c r="B30" s="21"/>
      <c r="C30" s="22">
        <v>1</v>
      </c>
      <c r="D30" s="21"/>
      <c r="E30" s="22">
        <v>3</v>
      </c>
      <c r="F30"/>
      <c r="G30"/>
      <c r="H30" s="12"/>
      <c r="I30" s="12"/>
      <c r="J30" s="9">
        <f t="shared" si="0"/>
        <v>2</v>
      </c>
      <c r="K30" s="9">
        <f t="shared" si="1"/>
        <v>0</v>
      </c>
      <c r="L30" s="9">
        <f t="shared" si="9"/>
        <v>31</v>
      </c>
      <c r="M30" s="9">
        <f t="shared" si="9"/>
        <v>0</v>
      </c>
      <c r="N30" s="5">
        <f t="shared" si="2"/>
        <v>2</v>
      </c>
      <c r="O30" s="11">
        <f t="shared" si="8"/>
        <v>31</v>
      </c>
      <c r="P30" s="5">
        <f t="shared" si="3"/>
        <v>50</v>
      </c>
      <c r="Q30" s="9">
        <f t="shared" si="4"/>
        <v>1</v>
      </c>
      <c r="R30" s="9">
        <f t="shared" si="5"/>
        <v>3</v>
      </c>
      <c r="T30" s="8"/>
    </row>
    <row r="31" spans="1:20" ht="15">
      <c r="A31" s="27">
        <v>32774</v>
      </c>
      <c r="B31" s="21"/>
      <c r="C31" s="21"/>
      <c r="D31" s="22">
        <v>3</v>
      </c>
      <c r="E31" s="22">
        <v>1</v>
      </c>
      <c r="F31"/>
      <c r="G31" s="12"/>
      <c r="H31" s="12"/>
      <c r="I31" s="12"/>
      <c r="J31" s="9">
        <f t="shared" si="0"/>
        <v>4</v>
      </c>
      <c r="K31" s="9">
        <f t="shared" si="1"/>
        <v>0</v>
      </c>
      <c r="L31" s="9">
        <f t="shared" si="9"/>
        <v>35</v>
      </c>
      <c r="M31" s="9">
        <f t="shared" si="9"/>
        <v>0</v>
      </c>
      <c r="N31" s="5">
        <f t="shared" si="2"/>
        <v>4</v>
      </c>
      <c r="O31" s="11">
        <f t="shared" si="8"/>
        <v>35</v>
      </c>
      <c r="P31" s="5">
        <f t="shared" si="3"/>
        <v>56.45161290322581</v>
      </c>
      <c r="Q31" s="9">
        <f t="shared" si="4"/>
        <v>0</v>
      </c>
      <c r="R31" s="9">
        <f t="shared" si="5"/>
        <v>4</v>
      </c>
      <c r="T31" s="8"/>
    </row>
    <row r="32" spans="1:18" ht="15">
      <c r="A32" s="27">
        <v>32775</v>
      </c>
      <c r="B32" s="21"/>
      <c r="C32" s="21"/>
      <c r="D32" s="21"/>
      <c r="E32" s="22">
        <v>1</v>
      </c>
      <c r="F32"/>
      <c r="G32"/>
      <c r="H32"/>
      <c r="I32"/>
      <c r="J32" s="9">
        <f t="shared" si="0"/>
        <v>1</v>
      </c>
      <c r="K32" s="9">
        <f t="shared" si="1"/>
        <v>0</v>
      </c>
      <c r="L32" s="9">
        <f t="shared" si="9"/>
        <v>36</v>
      </c>
      <c r="M32" s="9">
        <f t="shared" si="9"/>
        <v>0</v>
      </c>
      <c r="N32" s="5">
        <f t="shared" si="2"/>
        <v>1</v>
      </c>
      <c r="O32" s="11">
        <f t="shared" si="8"/>
        <v>36</v>
      </c>
      <c r="P32" s="5">
        <f t="shared" si="3"/>
        <v>58.064516129032256</v>
      </c>
      <c r="Q32" s="9">
        <f t="shared" si="4"/>
        <v>0</v>
      </c>
      <c r="R32" s="9">
        <f t="shared" si="5"/>
        <v>1</v>
      </c>
    </row>
    <row r="33" spans="1:18" ht="15">
      <c r="A33" s="27">
        <v>32776</v>
      </c>
      <c r="B33" s="22">
        <v>1</v>
      </c>
      <c r="C33" s="21"/>
      <c r="D33" s="22">
        <v>1</v>
      </c>
      <c r="E33" s="22">
        <v>2</v>
      </c>
      <c r="F33"/>
      <c r="G33"/>
      <c r="H33"/>
      <c r="I33"/>
      <c r="J33" s="9">
        <f t="shared" si="0"/>
        <v>2</v>
      </c>
      <c r="K33" s="9">
        <f t="shared" si="1"/>
        <v>0</v>
      </c>
      <c r="L33" s="9">
        <f t="shared" si="9"/>
        <v>38</v>
      </c>
      <c r="M33" s="9">
        <f t="shared" si="9"/>
        <v>0</v>
      </c>
      <c r="N33" s="5">
        <f t="shared" si="2"/>
        <v>2</v>
      </c>
      <c r="O33" s="11">
        <f t="shared" si="8"/>
        <v>38</v>
      </c>
      <c r="P33" s="5">
        <f t="shared" si="3"/>
        <v>61.29032258064516</v>
      </c>
      <c r="Q33" s="9">
        <f t="shared" si="4"/>
        <v>1</v>
      </c>
      <c r="R33" s="9">
        <f t="shared" si="5"/>
        <v>3</v>
      </c>
    </row>
    <row r="34" spans="1:18" ht="15">
      <c r="A34" s="27">
        <v>32777</v>
      </c>
      <c r="B34" s="21"/>
      <c r="C34" s="21"/>
      <c r="D34" s="21"/>
      <c r="E34" s="22">
        <v>1</v>
      </c>
      <c r="F34"/>
      <c r="G34"/>
      <c r="H34" s="12"/>
      <c r="I34" s="12"/>
      <c r="J34" s="9">
        <f t="shared" si="0"/>
        <v>1</v>
      </c>
      <c r="K34" s="9">
        <f t="shared" si="1"/>
        <v>0</v>
      </c>
      <c r="L34" s="9">
        <f t="shared" si="9"/>
        <v>39</v>
      </c>
      <c r="M34" s="9">
        <f t="shared" si="9"/>
        <v>0</v>
      </c>
      <c r="N34" s="5">
        <f t="shared" si="2"/>
        <v>1</v>
      </c>
      <c r="O34" s="11">
        <f t="shared" si="8"/>
        <v>39</v>
      </c>
      <c r="P34" s="5">
        <f t="shared" si="3"/>
        <v>62.903225806451616</v>
      </c>
      <c r="Q34" s="9">
        <f t="shared" si="4"/>
        <v>0</v>
      </c>
      <c r="R34" s="9">
        <f t="shared" si="5"/>
        <v>1</v>
      </c>
    </row>
    <row r="35" spans="1:18" ht="15">
      <c r="A35" s="27">
        <v>32778</v>
      </c>
      <c r="B35" s="22">
        <v>1</v>
      </c>
      <c r="C35" s="21"/>
      <c r="D35" s="21"/>
      <c r="E35" s="21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9"/>
        <v>38</v>
      </c>
      <c r="M35" s="9">
        <f t="shared" si="9"/>
        <v>0</v>
      </c>
      <c r="N35" s="5">
        <f t="shared" si="2"/>
        <v>-1</v>
      </c>
      <c r="O35" s="11">
        <f t="shared" si="8"/>
        <v>38</v>
      </c>
      <c r="P35" s="5">
        <f t="shared" si="3"/>
        <v>61.29032258064516</v>
      </c>
      <c r="Q35" s="9">
        <f t="shared" si="4"/>
        <v>1</v>
      </c>
      <c r="R35" s="9">
        <f t="shared" si="5"/>
        <v>0</v>
      </c>
    </row>
    <row r="36" spans="1:18" ht="15">
      <c r="A36" s="27">
        <v>32779</v>
      </c>
      <c r="B36" s="21"/>
      <c r="C36" s="21"/>
      <c r="D36" s="21"/>
      <c r="E36" s="21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38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38</v>
      </c>
      <c r="P36" s="5">
        <f aca="true" t="shared" si="13" ref="P36:P67">O36*100/$N$103</f>
        <v>61.29032258064516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 s="22">
        <v>1</v>
      </c>
      <c r="C37" s="22">
        <v>1</v>
      </c>
      <c r="D37" s="21"/>
      <c r="E37" s="21"/>
      <c r="F37"/>
      <c r="G37"/>
      <c r="H37"/>
      <c r="I37"/>
      <c r="J37" s="9">
        <f t="shared" si="10"/>
        <v>-2</v>
      </c>
      <c r="K37" s="9">
        <f t="shared" si="11"/>
        <v>0</v>
      </c>
      <c r="L37" s="9">
        <f t="shared" si="9"/>
        <v>36</v>
      </c>
      <c r="M37" s="9">
        <f t="shared" si="9"/>
        <v>0</v>
      </c>
      <c r="N37" s="5">
        <f t="shared" si="12"/>
        <v>-2</v>
      </c>
      <c r="O37" s="11">
        <f aca="true" t="shared" si="16" ref="O37:O68">O36+N37</f>
        <v>36</v>
      </c>
      <c r="P37" s="5">
        <f t="shared" si="13"/>
        <v>58.064516129032256</v>
      </c>
      <c r="Q37" s="9">
        <f t="shared" si="14"/>
        <v>2</v>
      </c>
      <c r="R37" s="9">
        <f t="shared" si="15"/>
        <v>0</v>
      </c>
    </row>
    <row r="38" spans="1:18" ht="15">
      <c r="A38" s="27">
        <v>32781</v>
      </c>
      <c r="B38" s="21"/>
      <c r="C38" s="22">
        <v>1</v>
      </c>
      <c r="D38" s="22">
        <v>1</v>
      </c>
      <c r="E38" s="22">
        <v>1</v>
      </c>
      <c r="F38"/>
      <c r="G38"/>
      <c r="H38" s="12"/>
      <c r="I38" s="12"/>
      <c r="J38" s="9">
        <f t="shared" si="10"/>
        <v>1</v>
      </c>
      <c r="K38" s="9">
        <f t="shared" si="11"/>
        <v>0</v>
      </c>
      <c r="L38" s="9">
        <f t="shared" si="9"/>
        <v>37</v>
      </c>
      <c r="M38" s="9">
        <f t="shared" si="9"/>
        <v>0</v>
      </c>
      <c r="N38" s="5">
        <f t="shared" si="12"/>
        <v>1</v>
      </c>
      <c r="O38" s="11">
        <f t="shared" si="16"/>
        <v>37</v>
      </c>
      <c r="P38" s="5">
        <f t="shared" si="13"/>
        <v>59.67741935483871</v>
      </c>
      <c r="Q38" s="9">
        <f t="shared" si="14"/>
        <v>1</v>
      </c>
      <c r="R38" s="9">
        <f t="shared" si="15"/>
        <v>2</v>
      </c>
    </row>
    <row r="39" spans="1:19" ht="15">
      <c r="A39" s="27">
        <v>32782</v>
      </c>
      <c r="B39" s="21"/>
      <c r="C39" s="22">
        <v>1</v>
      </c>
      <c r="D39" s="22">
        <v>2</v>
      </c>
      <c r="E39" s="21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9"/>
        <v>38</v>
      </c>
      <c r="M39" s="9">
        <f t="shared" si="9"/>
        <v>0</v>
      </c>
      <c r="N39" s="5">
        <f t="shared" si="12"/>
        <v>1</v>
      </c>
      <c r="O39" s="11">
        <f t="shared" si="16"/>
        <v>38</v>
      </c>
      <c r="P39" s="5">
        <f t="shared" si="13"/>
        <v>61.29032258064516</v>
      </c>
      <c r="Q39" s="9">
        <f t="shared" si="14"/>
        <v>1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 s="21"/>
      <c r="C40" s="22">
        <v>2</v>
      </c>
      <c r="D40" s="21"/>
      <c r="E40" s="22">
        <v>2</v>
      </c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38</v>
      </c>
      <c r="M40" s="9">
        <f t="shared" si="9"/>
        <v>0</v>
      </c>
      <c r="N40" s="5">
        <f t="shared" si="12"/>
        <v>0</v>
      </c>
      <c r="O40" s="11">
        <f t="shared" si="16"/>
        <v>38</v>
      </c>
      <c r="P40" s="5">
        <f t="shared" si="13"/>
        <v>61.29032258064516</v>
      </c>
      <c r="Q40" s="9">
        <f t="shared" si="14"/>
        <v>2</v>
      </c>
      <c r="R40" s="9">
        <f t="shared" si="15"/>
        <v>2</v>
      </c>
    </row>
    <row r="41" spans="1:18" ht="15">
      <c r="A41" s="27">
        <v>32784</v>
      </c>
      <c r="B41" s="21"/>
      <c r="C41" s="21"/>
      <c r="D41" s="21"/>
      <c r="E41" s="22">
        <v>2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9"/>
        <v>40</v>
      </c>
      <c r="M41" s="9">
        <f t="shared" si="9"/>
        <v>0</v>
      </c>
      <c r="N41" s="5">
        <f t="shared" si="12"/>
        <v>2</v>
      </c>
      <c r="O41" s="11">
        <f t="shared" si="16"/>
        <v>40</v>
      </c>
      <c r="P41" s="5">
        <f t="shared" si="13"/>
        <v>64.51612903225806</v>
      </c>
      <c r="Q41" s="9">
        <f t="shared" si="14"/>
        <v>0</v>
      </c>
      <c r="R41" s="9">
        <f t="shared" si="15"/>
        <v>2</v>
      </c>
    </row>
    <row r="42" spans="1:18" ht="15">
      <c r="A42" s="27">
        <v>32785</v>
      </c>
      <c r="B42" s="21"/>
      <c r="C42" s="21"/>
      <c r="D42" s="22">
        <v>3</v>
      </c>
      <c r="E42" s="22">
        <v>8</v>
      </c>
      <c r="F42"/>
      <c r="G42"/>
      <c r="H42"/>
      <c r="I42" s="12"/>
      <c r="J42" s="9">
        <f t="shared" si="10"/>
        <v>11</v>
      </c>
      <c r="K42" s="9">
        <f t="shared" si="11"/>
        <v>0</v>
      </c>
      <c r="L42" s="9">
        <f t="shared" si="9"/>
        <v>51</v>
      </c>
      <c r="M42" s="9">
        <f t="shared" si="9"/>
        <v>0</v>
      </c>
      <c r="N42" s="5">
        <f t="shared" si="12"/>
        <v>11</v>
      </c>
      <c r="O42" s="11">
        <f t="shared" si="16"/>
        <v>51</v>
      </c>
      <c r="P42" s="5">
        <f t="shared" si="13"/>
        <v>82.25806451612904</v>
      </c>
      <c r="Q42" s="9">
        <f t="shared" si="14"/>
        <v>0</v>
      </c>
      <c r="R42" s="9">
        <f t="shared" si="15"/>
        <v>11</v>
      </c>
    </row>
    <row r="43" spans="1:18" ht="15">
      <c r="A43" s="27">
        <v>32786</v>
      </c>
      <c r="B43" s="21"/>
      <c r="C43" s="21"/>
      <c r="D43" s="22">
        <v>3</v>
      </c>
      <c r="E43" s="22">
        <v>1</v>
      </c>
      <c r="F43"/>
      <c r="G43"/>
      <c r="H43"/>
      <c r="I43"/>
      <c r="J43" s="9">
        <f t="shared" si="10"/>
        <v>4</v>
      </c>
      <c r="K43" s="9">
        <f t="shared" si="11"/>
        <v>0</v>
      </c>
      <c r="L43" s="9">
        <f t="shared" si="9"/>
        <v>55</v>
      </c>
      <c r="M43" s="9">
        <f t="shared" si="9"/>
        <v>0</v>
      </c>
      <c r="N43" s="5">
        <f t="shared" si="12"/>
        <v>4</v>
      </c>
      <c r="O43" s="11">
        <f t="shared" si="16"/>
        <v>55</v>
      </c>
      <c r="P43" s="5">
        <f t="shared" si="13"/>
        <v>88.70967741935483</v>
      </c>
      <c r="Q43" s="9">
        <f t="shared" si="14"/>
        <v>0</v>
      </c>
      <c r="R43" s="9">
        <f t="shared" si="15"/>
        <v>4</v>
      </c>
    </row>
    <row r="44" spans="1:18" ht="15">
      <c r="A44" s="27">
        <v>32787</v>
      </c>
      <c r="B44" s="21"/>
      <c r="C44" s="22">
        <v>1</v>
      </c>
      <c r="D44" s="21"/>
      <c r="E44" s="22">
        <v>3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9"/>
        <v>57</v>
      </c>
      <c r="M44" s="9">
        <f t="shared" si="9"/>
        <v>0</v>
      </c>
      <c r="N44" s="5">
        <f t="shared" si="12"/>
        <v>2</v>
      </c>
      <c r="O44" s="11">
        <f t="shared" si="16"/>
        <v>57</v>
      </c>
      <c r="P44" s="5">
        <f t="shared" si="13"/>
        <v>91.93548387096774</v>
      </c>
      <c r="Q44" s="9">
        <f t="shared" si="14"/>
        <v>1</v>
      </c>
      <c r="R44" s="9">
        <f t="shared" si="15"/>
        <v>3</v>
      </c>
    </row>
    <row r="45" spans="1:18" ht="15">
      <c r="A45" s="27">
        <v>32788</v>
      </c>
      <c r="B45" s="21"/>
      <c r="C45" s="21"/>
      <c r="D45" s="21"/>
      <c r="E45" s="21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57</v>
      </c>
      <c r="M45" s="9">
        <f t="shared" si="17"/>
        <v>0</v>
      </c>
      <c r="N45" s="5">
        <f t="shared" si="12"/>
        <v>0</v>
      </c>
      <c r="O45" s="11">
        <f t="shared" si="16"/>
        <v>57</v>
      </c>
      <c r="P45" s="5">
        <f t="shared" si="13"/>
        <v>91.93548387096774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 s="21"/>
      <c r="C46" s="22">
        <v>1</v>
      </c>
      <c r="D46" s="21"/>
      <c r="E46" s="21"/>
      <c r="F46"/>
      <c r="G46"/>
      <c r="H46"/>
      <c r="I46"/>
      <c r="J46" s="9">
        <f t="shared" si="10"/>
        <v>-1</v>
      </c>
      <c r="K46" s="9">
        <f t="shared" si="11"/>
        <v>0</v>
      </c>
      <c r="L46" s="9">
        <f t="shared" si="17"/>
        <v>56</v>
      </c>
      <c r="M46" s="9">
        <f t="shared" si="17"/>
        <v>0</v>
      </c>
      <c r="N46" s="5">
        <f t="shared" si="12"/>
        <v>-1</v>
      </c>
      <c r="O46" s="11">
        <f t="shared" si="16"/>
        <v>56</v>
      </c>
      <c r="P46" s="5">
        <f t="shared" si="13"/>
        <v>90.3225806451613</v>
      </c>
      <c r="Q46" s="9">
        <f t="shared" si="14"/>
        <v>1</v>
      </c>
      <c r="R46" s="9">
        <f t="shared" si="15"/>
        <v>0</v>
      </c>
    </row>
    <row r="47" spans="1:18" ht="15">
      <c r="A47" s="27">
        <v>32790</v>
      </c>
      <c r="B47" s="22">
        <v>2</v>
      </c>
      <c r="C47" s="22">
        <v>1</v>
      </c>
      <c r="D47" s="21"/>
      <c r="E47" s="22">
        <v>2</v>
      </c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7"/>
        <v>55</v>
      </c>
      <c r="M47" s="9">
        <f t="shared" si="17"/>
        <v>0</v>
      </c>
      <c r="N47" s="5">
        <f t="shared" si="12"/>
        <v>-1</v>
      </c>
      <c r="O47" s="11">
        <f t="shared" si="16"/>
        <v>55</v>
      </c>
      <c r="P47" s="5">
        <f t="shared" si="13"/>
        <v>88.70967741935483</v>
      </c>
      <c r="Q47" s="9">
        <f t="shared" si="14"/>
        <v>3</v>
      </c>
      <c r="R47" s="9">
        <f t="shared" si="15"/>
        <v>2</v>
      </c>
    </row>
    <row r="48" spans="1:18" ht="15">
      <c r="A48" s="27">
        <v>32791</v>
      </c>
      <c r="B48" s="22">
        <v>1</v>
      </c>
      <c r="C48" s="21"/>
      <c r="D48" s="21"/>
      <c r="E48" s="22">
        <v>1</v>
      </c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55</v>
      </c>
      <c r="M48" s="9">
        <f t="shared" si="17"/>
        <v>0</v>
      </c>
      <c r="N48" s="5">
        <f t="shared" si="12"/>
        <v>0</v>
      </c>
      <c r="O48" s="11">
        <f t="shared" si="16"/>
        <v>55</v>
      </c>
      <c r="P48" s="5">
        <f t="shared" si="13"/>
        <v>88.70967741935483</v>
      </c>
      <c r="Q48" s="9">
        <f t="shared" si="14"/>
        <v>1</v>
      </c>
      <c r="R48" s="9">
        <f t="shared" si="15"/>
        <v>1</v>
      </c>
    </row>
    <row r="49" spans="1:18" ht="15">
      <c r="A49" s="27">
        <v>32792</v>
      </c>
      <c r="B49" s="21"/>
      <c r="C49" s="22">
        <v>1</v>
      </c>
      <c r="D49" s="21"/>
      <c r="E49" s="22">
        <v>2</v>
      </c>
      <c r="F49"/>
      <c r="G49"/>
      <c r="H49" s="12"/>
      <c r="I49" s="12"/>
      <c r="J49" s="9">
        <f t="shared" si="10"/>
        <v>1</v>
      </c>
      <c r="K49" s="9">
        <f t="shared" si="11"/>
        <v>0</v>
      </c>
      <c r="L49" s="9">
        <f t="shared" si="17"/>
        <v>56</v>
      </c>
      <c r="M49" s="9">
        <f t="shared" si="17"/>
        <v>0</v>
      </c>
      <c r="N49" s="5">
        <f t="shared" si="12"/>
        <v>1</v>
      </c>
      <c r="O49" s="11">
        <f t="shared" si="16"/>
        <v>56</v>
      </c>
      <c r="P49" s="5">
        <f t="shared" si="13"/>
        <v>90.3225806451613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 s="21"/>
      <c r="C50" s="22">
        <v>1</v>
      </c>
      <c r="D50" s="21"/>
      <c r="E50" s="22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56</v>
      </c>
      <c r="M50" s="9">
        <f t="shared" si="17"/>
        <v>0</v>
      </c>
      <c r="N50" s="5">
        <f t="shared" si="12"/>
        <v>0</v>
      </c>
      <c r="O50" s="11">
        <f t="shared" si="16"/>
        <v>56</v>
      </c>
      <c r="P50" s="5">
        <f t="shared" si="13"/>
        <v>90.3225806451613</v>
      </c>
      <c r="Q50" s="9">
        <f t="shared" si="14"/>
        <v>1</v>
      </c>
      <c r="R50" s="9">
        <f t="shared" si="15"/>
        <v>1</v>
      </c>
    </row>
    <row r="51" spans="1:18" ht="15">
      <c r="A51" s="27">
        <v>32794</v>
      </c>
      <c r="B51" s="21"/>
      <c r="C51" s="21"/>
      <c r="D51" s="21"/>
      <c r="E51" s="22">
        <v>1</v>
      </c>
      <c r="F51"/>
      <c r="G51"/>
      <c r="H51"/>
      <c r="I51"/>
      <c r="J51" s="9">
        <f t="shared" si="10"/>
        <v>1</v>
      </c>
      <c r="K51" s="9">
        <f t="shared" si="11"/>
        <v>0</v>
      </c>
      <c r="L51" s="9">
        <f t="shared" si="17"/>
        <v>57</v>
      </c>
      <c r="M51" s="9">
        <f t="shared" si="17"/>
        <v>0</v>
      </c>
      <c r="N51" s="5">
        <f t="shared" si="12"/>
        <v>1</v>
      </c>
      <c r="O51" s="11">
        <f t="shared" si="16"/>
        <v>57</v>
      </c>
      <c r="P51" s="5">
        <f t="shared" si="13"/>
        <v>91.93548387096774</v>
      </c>
      <c r="Q51" s="9">
        <f t="shared" si="14"/>
        <v>0</v>
      </c>
      <c r="R51" s="9">
        <f t="shared" si="15"/>
        <v>1</v>
      </c>
    </row>
    <row r="52" spans="1:18" ht="15">
      <c r="A52" s="27">
        <v>32795</v>
      </c>
      <c r="B52" s="21"/>
      <c r="C52" s="21"/>
      <c r="D52" s="21"/>
      <c r="E52" s="22">
        <v>2</v>
      </c>
      <c r="F52" s="12"/>
      <c r="G52"/>
      <c r="H52" s="12"/>
      <c r="I52" s="12"/>
      <c r="J52" s="9">
        <f t="shared" si="10"/>
        <v>2</v>
      </c>
      <c r="K52" s="9">
        <f t="shared" si="11"/>
        <v>0</v>
      </c>
      <c r="L52" s="9">
        <f t="shared" si="17"/>
        <v>59</v>
      </c>
      <c r="M52" s="9">
        <f t="shared" si="17"/>
        <v>0</v>
      </c>
      <c r="N52" s="5">
        <f t="shared" si="12"/>
        <v>2</v>
      </c>
      <c r="O52" s="11">
        <f t="shared" si="16"/>
        <v>59</v>
      </c>
      <c r="P52" s="5">
        <f t="shared" si="13"/>
        <v>95.16129032258064</v>
      </c>
      <c r="Q52" s="9">
        <f t="shared" si="14"/>
        <v>0</v>
      </c>
      <c r="R52" s="9">
        <f t="shared" si="15"/>
        <v>2</v>
      </c>
    </row>
    <row r="53" spans="1:19" ht="15">
      <c r="A53" s="27">
        <v>32796</v>
      </c>
      <c r="B53" s="21"/>
      <c r="C53" s="21"/>
      <c r="D53" s="21"/>
      <c r="E53" s="21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59</v>
      </c>
      <c r="M53" s="9">
        <f t="shared" si="17"/>
        <v>0</v>
      </c>
      <c r="N53" s="5">
        <f t="shared" si="12"/>
        <v>0</v>
      </c>
      <c r="O53" s="11">
        <f t="shared" si="16"/>
        <v>59</v>
      </c>
      <c r="P53" s="5">
        <f t="shared" si="13"/>
        <v>95.16129032258064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 s="21"/>
      <c r="C54" s="22">
        <v>1</v>
      </c>
      <c r="D54" s="21"/>
      <c r="E54" s="22">
        <v>5</v>
      </c>
      <c r="F54"/>
      <c r="G54"/>
      <c r="H54" s="12"/>
      <c r="I54" s="12"/>
      <c r="J54" s="9">
        <f t="shared" si="10"/>
        <v>4</v>
      </c>
      <c r="K54" s="9">
        <f t="shared" si="11"/>
        <v>0</v>
      </c>
      <c r="L54" s="9">
        <f t="shared" si="17"/>
        <v>63</v>
      </c>
      <c r="M54" s="9">
        <f t="shared" si="17"/>
        <v>0</v>
      </c>
      <c r="N54" s="5">
        <f t="shared" si="12"/>
        <v>4</v>
      </c>
      <c r="O54" s="11">
        <f t="shared" si="16"/>
        <v>63</v>
      </c>
      <c r="P54" s="5">
        <f t="shared" si="13"/>
        <v>101.61290322580645</v>
      </c>
      <c r="Q54" s="9">
        <f t="shared" si="14"/>
        <v>1</v>
      </c>
      <c r="R54" s="9">
        <f t="shared" si="15"/>
        <v>5</v>
      </c>
    </row>
    <row r="55" spans="1:18" ht="15">
      <c r="A55" s="27">
        <v>32798</v>
      </c>
      <c r="B55" s="21"/>
      <c r="C55" s="21"/>
      <c r="D55" s="21"/>
      <c r="E55" s="21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63</v>
      </c>
      <c r="M55" s="9">
        <f t="shared" si="17"/>
        <v>0</v>
      </c>
      <c r="N55" s="5">
        <f t="shared" si="12"/>
        <v>0</v>
      </c>
      <c r="O55" s="11">
        <f t="shared" si="16"/>
        <v>63</v>
      </c>
      <c r="P55" s="5">
        <f t="shared" si="13"/>
        <v>101.61290322580645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 s="21"/>
      <c r="C56" s="22">
        <v>1</v>
      </c>
      <c r="D56" s="21"/>
      <c r="E56" s="22">
        <v>1</v>
      </c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63</v>
      </c>
      <c r="M56" s="9">
        <f t="shared" si="17"/>
        <v>0</v>
      </c>
      <c r="N56" s="5">
        <f t="shared" si="12"/>
        <v>0</v>
      </c>
      <c r="O56" s="11">
        <f t="shared" si="16"/>
        <v>63</v>
      </c>
      <c r="P56" s="5">
        <f t="shared" si="13"/>
        <v>101.61290322580645</v>
      </c>
      <c r="Q56" s="9">
        <f t="shared" si="14"/>
        <v>1</v>
      </c>
      <c r="R56" s="9">
        <f t="shared" si="15"/>
        <v>1</v>
      </c>
    </row>
    <row r="57" spans="1:18" ht="15">
      <c r="A57" s="27">
        <v>32800</v>
      </c>
      <c r="B57" s="21"/>
      <c r="C57" s="22">
        <v>1</v>
      </c>
      <c r="D57" s="21"/>
      <c r="E57" s="22">
        <v>1</v>
      </c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63</v>
      </c>
      <c r="M57" s="9">
        <f t="shared" si="17"/>
        <v>0</v>
      </c>
      <c r="N57" s="5">
        <f t="shared" si="12"/>
        <v>0</v>
      </c>
      <c r="O57" s="11">
        <f t="shared" si="16"/>
        <v>63</v>
      </c>
      <c r="P57" s="5">
        <f t="shared" si="13"/>
        <v>101.61290322580645</v>
      </c>
      <c r="Q57" s="9">
        <f t="shared" si="14"/>
        <v>1</v>
      </c>
      <c r="R57" s="9">
        <f t="shared" si="15"/>
        <v>1</v>
      </c>
    </row>
    <row r="58" spans="1:18" ht="15">
      <c r="A58" s="27">
        <v>32801</v>
      </c>
      <c r="B58" s="21"/>
      <c r="C58" s="22">
        <v>1</v>
      </c>
      <c r="D58" s="21"/>
      <c r="E58" s="22">
        <v>1</v>
      </c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63</v>
      </c>
      <c r="M58" s="9">
        <f t="shared" si="17"/>
        <v>0</v>
      </c>
      <c r="N58" s="5">
        <f t="shared" si="12"/>
        <v>0</v>
      </c>
      <c r="O58" s="11">
        <f t="shared" si="16"/>
        <v>63</v>
      </c>
      <c r="P58" s="5">
        <f t="shared" si="13"/>
        <v>101.61290322580645</v>
      </c>
      <c r="Q58" s="9">
        <f t="shared" si="14"/>
        <v>1</v>
      </c>
      <c r="R58" s="9">
        <f t="shared" si="15"/>
        <v>1</v>
      </c>
    </row>
    <row r="59" spans="1:18" ht="15">
      <c r="A59" s="27">
        <v>32802</v>
      </c>
      <c r="B59" s="21"/>
      <c r="C59" s="21"/>
      <c r="D59" s="21"/>
      <c r="E59" s="21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63</v>
      </c>
      <c r="M59" s="9">
        <f t="shared" si="17"/>
        <v>0</v>
      </c>
      <c r="N59" s="5">
        <f t="shared" si="12"/>
        <v>0</v>
      </c>
      <c r="O59" s="11">
        <f t="shared" si="16"/>
        <v>63</v>
      </c>
      <c r="P59" s="5">
        <f t="shared" si="13"/>
        <v>101.61290322580645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 s="21"/>
      <c r="C60" s="21"/>
      <c r="D60" s="22">
        <v>1</v>
      </c>
      <c r="E60" s="22">
        <v>1</v>
      </c>
      <c r="F60"/>
      <c r="G60"/>
      <c r="H60"/>
      <c r="I60"/>
      <c r="J60" s="9">
        <f t="shared" si="10"/>
        <v>2</v>
      </c>
      <c r="K60" s="9">
        <f t="shared" si="11"/>
        <v>0</v>
      </c>
      <c r="L60" s="9">
        <f t="shared" si="17"/>
        <v>65</v>
      </c>
      <c r="M60" s="9">
        <f t="shared" si="17"/>
        <v>0</v>
      </c>
      <c r="N60" s="5">
        <f t="shared" si="12"/>
        <v>2</v>
      </c>
      <c r="O60" s="11">
        <f t="shared" si="16"/>
        <v>65</v>
      </c>
      <c r="P60" s="5">
        <f t="shared" si="13"/>
        <v>104.83870967741936</v>
      </c>
      <c r="Q60" s="9">
        <f t="shared" si="14"/>
        <v>0</v>
      </c>
      <c r="R60" s="9">
        <f t="shared" si="15"/>
        <v>2</v>
      </c>
    </row>
    <row r="61" spans="1:18" ht="15">
      <c r="A61" s="27">
        <v>32804</v>
      </c>
      <c r="B61" s="22">
        <v>1</v>
      </c>
      <c r="C61" s="22">
        <v>1</v>
      </c>
      <c r="D61" s="21"/>
      <c r="E61" s="21"/>
      <c r="F61"/>
      <c r="G61"/>
      <c r="H61"/>
      <c r="I61"/>
      <c r="J61" s="9">
        <f t="shared" si="10"/>
        <v>-2</v>
      </c>
      <c r="K61" s="9">
        <f t="shared" si="11"/>
        <v>0</v>
      </c>
      <c r="L61" s="9">
        <f t="shared" si="17"/>
        <v>63</v>
      </c>
      <c r="M61" s="9">
        <f t="shared" si="17"/>
        <v>0</v>
      </c>
      <c r="N61" s="5">
        <f t="shared" si="12"/>
        <v>-2</v>
      </c>
      <c r="O61" s="11">
        <f t="shared" si="16"/>
        <v>63</v>
      </c>
      <c r="P61" s="5">
        <f t="shared" si="13"/>
        <v>101.61290322580645</v>
      </c>
      <c r="Q61" s="9">
        <f t="shared" si="14"/>
        <v>2</v>
      </c>
      <c r="R61" s="9">
        <f t="shared" si="15"/>
        <v>0</v>
      </c>
    </row>
    <row r="62" spans="1:18" ht="15">
      <c r="A62" s="27">
        <v>32805</v>
      </c>
      <c r="B62" s="21"/>
      <c r="C62" s="21"/>
      <c r="D62" s="21"/>
      <c r="E62" s="22">
        <v>4</v>
      </c>
      <c r="F62"/>
      <c r="G62"/>
      <c r="H62"/>
      <c r="I62"/>
      <c r="J62" s="9">
        <f t="shared" si="10"/>
        <v>4</v>
      </c>
      <c r="K62" s="9">
        <f t="shared" si="11"/>
        <v>0</v>
      </c>
      <c r="L62" s="9">
        <f t="shared" si="17"/>
        <v>67</v>
      </c>
      <c r="M62" s="9">
        <f t="shared" si="17"/>
        <v>0</v>
      </c>
      <c r="N62" s="5">
        <f t="shared" si="12"/>
        <v>4</v>
      </c>
      <c r="O62" s="11">
        <f t="shared" si="16"/>
        <v>67</v>
      </c>
      <c r="P62" s="5">
        <f t="shared" si="13"/>
        <v>108.06451612903226</v>
      </c>
      <c r="Q62" s="9">
        <f t="shared" si="14"/>
        <v>0</v>
      </c>
      <c r="R62" s="9">
        <f t="shared" si="15"/>
        <v>4</v>
      </c>
    </row>
    <row r="63" spans="1:18" ht="15">
      <c r="A63" s="27">
        <v>32806</v>
      </c>
      <c r="B63" s="21"/>
      <c r="C63" s="21"/>
      <c r="D63" s="22">
        <v>1</v>
      </c>
      <c r="E63" s="21"/>
      <c r="F63"/>
      <c r="G63" s="12"/>
      <c r="H63" s="12"/>
      <c r="I63" s="12"/>
      <c r="J63" s="9">
        <f t="shared" si="10"/>
        <v>1</v>
      </c>
      <c r="K63" s="9">
        <f t="shared" si="11"/>
        <v>0</v>
      </c>
      <c r="L63" s="9">
        <f t="shared" si="17"/>
        <v>68</v>
      </c>
      <c r="M63" s="9">
        <f t="shared" si="17"/>
        <v>0</v>
      </c>
      <c r="N63" s="5">
        <f t="shared" si="12"/>
        <v>1</v>
      </c>
      <c r="O63" s="11">
        <f t="shared" si="16"/>
        <v>68</v>
      </c>
      <c r="P63" s="5">
        <f t="shared" si="13"/>
        <v>109.6774193548387</v>
      </c>
      <c r="Q63" s="9">
        <f t="shared" si="14"/>
        <v>0</v>
      </c>
      <c r="R63" s="9">
        <f t="shared" si="15"/>
        <v>1</v>
      </c>
    </row>
    <row r="64" spans="1:18" ht="15">
      <c r="A64" s="27">
        <v>32807</v>
      </c>
      <c r="B64" s="22">
        <v>1</v>
      </c>
      <c r="C64" s="21"/>
      <c r="D64" s="21"/>
      <c r="E64" s="21"/>
      <c r="F64"/>
      <c r="G64"/>
      <c r="H64"/>
      <c r="I64"/>
      <c r="J64" s="9">
        <f t="shared" si="10"/>
        <v>-1</v>
      </c>
      <c r="K64" s="9">
        <f t="shared" si="11"/>
        <v>0</v>
      </c>
      <c r="L64" s="9">
        <f t="shared" si="17"/>
        <v>67</v>
      </c>
      <c r="M64" s="9">
        <f t="shared" si="17"/>
        <v>0</v>
      </c>
      <c r="N64" s="5">
        <f t="shared" si="12"/>
        <v>-1</v>
      </c>
      <c r="O64" s="11">
        <f t="shared" si="16"/>
        <v>67</v>
      </c>
      <c r="P64" s="5">
        <f t="shared" si="13"/>
        <v>108.06451612903226</v>
      </c>
      <c r="Q64" s="9">
        <f t="shared" si="14"/>
        <v>1</v>
      </c>
      <c r="R64" s="9">
        <f t="shared" si="15"/>
        <v>0</v>
      </c>
    </row>
    <row r="65" spans="1:18" ht="15">
      <c r="A65" s="27">
        <v>32808</v>
      </c>
      <c r="B65" s="22">
        <v>1</v>
      </c>
      <c r="C65" s="22">
        <v>1</v>
      </c>
      <c r="D65" s="21"/>
      <c r="E65" s="21"/>
      <c r="F65"/>
      <c r="G65"/>
      <c r="H65"/>
      <c r="I65"/>
      <c r="J65" s="9">
        <f t="shared" si="10"/>
        <v>-2</v>
      </c>
      <c r="K65" s="9">
        <f t="shared" si="11"/>
        <v>0</v>
      </c>
      <c r="L65" s="9">
        <f aca="true" t="shared" si="18" ref="L65:M84">L64+J65</f>
        <v>65</v>
      </c>
      <c r="M65" s="9">
        <f t="shared" si="18"/>
        <v>0</v>
      </c>
      <c r="N65" s="5">
        <f t="shared" si="12"/>
        <v>-2</v>
      </c>
      <c r="O65" s="11">
        <f t="shared" si="16"/>
        <v>65</v>
      </c>
      <c r="P65" s="5">
        <f t="shared" si="13"/>
        <v>104.83870967741936</v>
      </c>
      <c r="Q65" s="9">
        <f t="shared" si="14"/>
        <v>2</v>
      </c>
      <c r="R65" s="9">
        <f t="shared" si="15"/>
        <v>0</v>
      </c>
    </row>
    <row r="66" spans="1:18" ht="15">
      <c r="A66" s="27">
        <v>32809</v>
      </c>
      <c r="B66" s="22">
        <v>1</v>
      </c>
      <c r="C66" s="21"/>
      <c r="D66" s="21"/>
      <c r="E66" s="22">
        <v>2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8"/>
        <v>66</v>
      </c>
      <c r="M66" s="9">
        <f t="shared" si="18"/>
        <v>0</v>
      </c>
      <c r="N66" s="5">
        <f t="shared" si="12"/>
        <v>1</v>
      </c>
      <c r="O66" s="11">
        <f t="shared" si="16"/>
        <v>66</v>
      </c>
      <c r="P66" s="5">
        <f t="shared" si="13"/>
        <v>106.45161290322581</v>
      </c>
      <c r="Q66" s="9">
        <f t="shared" si="14"/>
        <v>1</v>
      </c>
      <c r="R66" s="9">
        <f t="shared" si="15"/>
        <v>2</v>
      </c>
    </row>
    <row r="67" spans="1:19" ht="15">
      <c r="A67" s="27">
        <v>32810</v>
      </c>
      <c r="B67" s="22">
        <v>1</v>
      </c>
      <c r="C67" s="21"/>
      <c r="D67" s="21"/>
      <c r="E67" s="21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8"/>
        <v>65</v>
      </c>
      <c r="M67" s="9">
        <f t="shared" si="18"/>
        <v>0</v>
      </c>
      <c r="N67" s="5">
        <f t="shared" si="12"/>
        <v>-1</v>
      </c>
      <c r="O67" s="11">
        <f t="shared" si="16"/>
        <v>65</v>
      </c>
      <c r="P67" s="5">
        <f t="shared" si="13"/>
        <v>104.83870967741936</v>
      </c>
      <c r="Q67" s="9">
        <f t="shared" si="14"/>
        <v>1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 s="22">
        <v>1</v>
      </c>
      <c r="C68" s="21"/>
      <c r="D68" s="21"/>
      <c r="E68" s="22">
        <v>1</v>
      </c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65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65</v>
      </c>
      <c r="P68" s="5">
        <f aca="true" t="shared" si="22" ref="P68:P101">O68*100/$N$103</f>
        <v>104.83870967741936</v>
      </c>
      <c r="Q68" s="9">
        <f aca="true" t="shared" si="23" ref="Q68:Q101">+B68+C68+F68+G68</f>
        <v>1</v>
      </c>
      <c r="R68" s="9">
        <f aca="true" t="shared" si="24" ref="R68:R101">D68+E68+H68+I68</f>
        <v>1</v>
      </c>
    </row>
    <row r="69" spans="1:18" ht="15">
      <c r="A69" s="27">
        <v>32812</v>
      </c>
      <c r="B69" s="21"/>
      <c r="C69" s="21"/>
      <c r="D69" s="21"/>
      <c r="E69" s="22">
        <v>1</v>
      </c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t="shared" si="18"/>
        <v>66</v>
      </c>
      <c r="M69" s="9">
        <f t="shared" si="18"/>
        <v>0</v>
      </c>
      <c r="N69" s="5">
        <f t="shared" si="21"/>
        <v>1</v>
      </c>
      <c r="O69" s="11">
        <f aca="true" t="shared" si="25" ref="O69:O101">O68+N69</f>
        <v>66</v>
      </c>
      <c r="P69" s="5">
        <f t="shared" si="22"/>
        <v>106.45161290322581</v>
      </c>
      <c r="Q69" s="9">
        <f t="shared" si="23"/>
        <v>0</v>
      </c>
      <c r="R69" s="9">
        <f t="shared" si="24"/>
        <v>1</v>
      </c>
    </row>
    <row r="70" spans="1:18" ht="15">
      <c r="A70" s="27">
        <v>32813</v>
      </c>
      <c r="B70" s="22">
        <v>1</v>
      </c>
      <c r="C70" s="21"/>
      <c r="D70" s="21"/>
      <c r="E70" s="22">
        <v>1</v>
      </c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66</v>
      </c>
      <c r="M70" s="9">
        <f t="shared" si="18"/>
        <v>0</v>
      </c>
      <c r="N70" s="5">
        <f t="shared" si="21"/>
        <v>0</v>
      </c>
      <c r="O70" s="11">
        <f t="shared" si="25"/>
        <v>66</v>
      </c>
      <c r="P70" s="5">
        <f t="shared" si="22"/>
        <v>106.45161290322581</v>
      </c>
      <c r="Q70" s="9">
        <f t="shared" si="23"/>
        <v>1</v>
      </c>
      <c r="R70" s="9">
        <f t="shared" si="24"/>
        <v>1</v>
      </c>
    </row>
    <row r="71" spans="1:18" ht="15">
      <c r="A71" s="27">
        <v>32814</v>
      </c>
      <c r="B71" s="21"/>
      <c r="C71" s="21"/>
      <c r="D71" s="21"/>
      <c r="E71" s="2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66</v>
      </c>
      <c r="M71" s="9">
        <f t="shared" si="18"/>
        <v>0</v>
      </c>
      <c r="N71" s="5">
        <f t="shared" si="21"/>
        <v>0</v>
      </c>
      <c r="O71" s="11">
        <f t="shared" si="25"/>
        <v>66</v>
      </c>
      <c r="P71" s="5">
        <f t="shared" si="22"/>
        <v>106.45161290322581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 s="22">
        <v>2</v>
      </c>
      <c r="C72" s="22">
        <v>1</v>
      </c>
      <c r="D72" s="22">
        <v>1</v>
      </c>
      <c r="E72" s="21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18"/>
        <v>64</v>
      </c>
      <c r="M72" s="9">
        <f t="shared" si="18"/>
        <v>0</v>
      </c>
      <c r="N72" s="5">
        <f t="shared" si="21"/>
        <v>-2</v>
      </c>
      <c r="O72" s="11">
        <f t="shared" si="25"/>
        <v>64</v>
      </c>
      <c r="P72" s="5">
        <f t="shared" si="22"/>
        <v>103.2258064516129</v>
      </c>
      <c r="Q72" s="9">
        <f t="shared" si="23"/>
        <v>3</v>
      </c>
      <c r="R72" s="9">
        <f t="shared" si="24"/>
        <v>1</v>
      </c>
    </row>
    <row r="73" spans="1:18" ht="15">
      <c r="A73" s="27">
        <v>32816</v>
      </c>
      <c r="B73" s="21"/>
      <c r="C73" s="21"/>
      <c r="D73" s="21"/>
      <c r="E73" s="21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64</v>
      </c>
      <c r="M73" s="9">
        <f t="shared" si="18"/>
        <v>0</v>
      </c>
      <c r="N73" s="5">
        <f t="shared" si="21"/>
        <v>0</v>
      </c>
      <c r="O73" s="11">
        <f t="shared" si="25"/>
        <v>64</v>
      </c>
      <c r="P73" s="5">
        <f t="shared" si="22"/>
        <v>103.2258064516129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 s="21"/>
      <c r="C74" s="21"/>
      <c r="D74" s="21"/>
      <c r="E74" s="21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64</v>
      </c>
      <c r="M74" s="9">
        <f t="shared" si="18"/>
        <v>0</v>
      </c>
      <c r="N74" s="5">
        <f t="shared" si="21"/>
        <v>0</v>
      </c>
      <c r="O74" s="11">
        <f t="shared" si="25"/>
        <v>64</v>
      </c>
      <c r="P74" s="5">
        <f t="shared" si="22"/>
        <v>103.2258064516129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 s="21"/>
      <c r="C75" s="21"/>
      <c r="D75" s="21"/>
      <c r="E75" s="21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64</v>
      </c>
      <c r="M75" s="9">
        <f t="shared" si="18"/>
        <v>0</v>
      </c>
      <c r="N75" s="5">
        <f t="shared" si="21"/>
        <v>0</v>
      </c>
      <c r="O75" s="11">
        <f t="shared" si="25"/>
        <v>64</v>
      </c>
      <c r="P75" s="5">
        <f t="shared" si="22"/>
        <v>103.2258064516129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 s="21"/>
      <c r="C76" s="21"/>
      <c r="D76" s="21"/>
      <c r="E76" s="21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64</v>
      </c>
      <c r="M76" s="9">
        <f t="shared" si="18"/>
        <v>0</v>
      </c>
      <c r="N76" s="5">
        <f t="shared" si="21"/>
        <v>0</v>
      </c>
      <c r="O76" s="11">
        <f t="shared" si="25"/>
        <v>64</v>
      </c>
      <c r="P76" s="5">
        <f t="shared" si="22"/>
        <v>103.2258064516129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 s="21"/>
      <c r="C77" s="21"/>
      <c r="D77" s="21"/>
      <c r="E77" s="21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64</v>
      </c>
      <c r="M77" s="9">
        <f t="shared" si="18"/>
        <v>0</v>
      </c>
      <c r="N77" s="5">
        <f t="shared" si="21"/>
        <v>0</v>
      </c>
      <c r="O77" s="11">
        <f t="shared" si="25"/>
        <v>64</v>
      </c>
      <c r="P77" s="5">
        <f t="shared" si="22"/>
        <v>103.2258064516129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 s="21"/>
      <c r="C78" s="21"/>
      <c r="D78" s="21"/>
      <c r="E78" s="21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64</v>
      </c>
      <c r="M78" s="9">
        <f t="shared" si="18"/>
        <v>0</v>
      </c>
      <c r="N78" s="5">
        <f t="shared" si="21"/>
        <v>0</v>
      </c>
      <c r="O78" s="11">
        <f t="shared" si="25"/>
        <v>64</v>
      </c>
      <c r="P78" s="5">
        <f t="shared" si="22"/>
        <v>103.2258064516129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 s="21"/>
      <c r="C79" s="21"/>
      <c r="D79" s="21"/>
      <c r="E79" s="21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64</v>
      </c>
      <c r="M79" s="9">
        <f t="shared" si="18"/>
        <v>0</v>
      </c>
      <c r="N79" s="5">
        <f t="shared" si="21"/>
        <v>0</v>
      </c>
      <c r="O79" s="11">
        <f t="shared" si="25"/>
        <v>64</v>
      </c>
      <c r="P79" s="5">
        <f t="shared" si="22"/>
        <v>103.2258064516129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 s="21"/>
      <c r="C80" s="21"/>
      <c r="D80" s="21"/>
      <c r="E80" s="21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64</v>
      </c>
      <c r="M80" s="9">
        <f t="shared" si="18"/>
        <v>0</v>
      </c>
      <c r="N80" s="5">
        <f t="shared" si="21"/>
        <v>0</v>
      </c>
      <c r="O80" s="11">
        <f t="shared" si="25"/>
        <v>64</v>
      </c>
      <c r="P80" s="5">
        <f t="shared" si="22"/>
        <v>103.2258064516129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 s="21"/>
      <c r="C81" s="21"/>
      <c r="D81" s="21"/>
      <c r="E81" s="2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64</v>
      </c>
      <c r="M81" s="9">
        <f t="shared" si="18"/>
        <v>0</v>
      </c>
      <c r="N81" s="5">
        <f t="shared" si="21"/>
        <v>0</v>
      </c>
      <c r="O81" s="11">
        <f t="shared" si="25"/>
        <v>64</v>
      </c>
      <c r="P81" s="5">
        <f t="shared" si="22"/>
        <v>103.2258064516129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 s="21"/>
      <c r="C82" s="21"/>
      <c r="D82" s="21"/>
      <c r="E82" s="21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64</v>
      </c>
      <c r="M82" s="9">
        <f t="shared" si="18"/>
        <v>0</v>
      </c>
      <c r="N82" s="5">
        <f t="shared" si="21"/>
        <v>0</v>
      </c>
      <c r="O82" s="11">
        <f t="shared" si="25"/>
        <v>64</v>
      </c>
      <c r="P82" s="5">
        <f t="shared" si="22"/>
        <v>103.2258064516129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 s="21"/>
      <c r="C83" s="22">
        <v>1</v>
      </c>
      <c r="D83" s="21"/>
      <c r="E83" s="22">
        <v>1</v>
      </c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64</v>
      </c>
      <c r="M83" s="9">
        <f t="shared" si="18"/>
        <v>0</v>
      </c>
      <c r="N83" s="5">
        <f t="shared" si="21"/>
        <v>0</v>
      </c>
      <c r="O83" s="11">
        <f t="shared" si="25"/>
        <v>64</v>
      </c>
      <c r="P83" s="5">
        <f t="shared" si="22"/>
        <v>103.2258064516129</v>
      </c>
      <c r="Q83" s="9">
        <f t="shared" si="23"/>
        <v>1</v>
      </c>
      <c r="R83" s="9">
        <f t="shared" si="24"/>
        <v>1</v>
      </c>
    </row>
    <row r="84" spans="1:18" ht="15">
      <c r="A84" s="27">
        <v>32827</v>
      </c>
      <c r="B84" s="21"/>
      <c r="C84" s="21"/>
      <c r="D84" s="21"/>
      <c r="E84" s="21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64</v>
      </c>
      <c r="M84" s="9">
        <f t="shared" si="18"/>
        <v>0</v>
      </c>
      <c r="N84" s="5">
        <f t="shared" si="21"/>
        <v>0</v>
      </c>
      <c r="O84" s="11">
        <f t="shared" si="25"/>
        <v>64</v>
      </c>
      <c r="P84" s="5">
        <f t="shared" si="22"/>
        <v>103.2258064516129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 s="22">
        <v>1</v>
      </c>
      <c r="C85" s="21"/>
      <c r="D85" s="21"/>
      <c r="E85" s="21"/>
      <c r="F85"/>
      <c r="G85"/>
      <c r="H85"/>
      <c r="I85"/>
      <c r="J85" s="9">
        <f t="shared" si="19"/>
        <v>-1</v>
      </c>
      <c r="K85" s="9">
        <f t="shared" si="20"/>
        <v>0</v>
      </c>
      <c r="L85" s="9">
        <f aca="true" t="shared" si="26" ref="L85:M101">L84+J85</f>
        <v>63</v>
      </c>
      <c r="M85" s="9">
        <f t="shared" si="26"/>
        <v>0</v>
      </c>
      <c r="N85" s="5">
        <f t="shared" si="21"/>
        <v>-1</v>
      </c>
      <c r="O85" s="11">
        <f t="shared" si="25"/>
        <v>63</v>
      </c>
      <c r="P85" s="5">
        <f t="shared" si="22"/>
        <v>101.61290322580645</v>
      </c>
      <c r="Q85" s="9">
        <f t="shared" si="23"/>
        <v>1</v>
      </c>
      <c r="R85" s="9">
        <f t="shared" si="24"/>
        <v>0</v>
      </c>
    </row>
    <row r="86" spans="1:18" ht="15">
      <c r="A86" s="27">
        <v>32829</v>
      </c>
      <c r="B86" s="21"/>
      <c r="C86" s="21"/>
      <c r="D86" s="21"/>
      <c r="E86" s="21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0</v>
      </c>
      <c r="N86" s="5">
        <f t="shared" si="21"/>
        <v>0</v>
      </c>
      <c r="O86" s="11">
        <f t="shared" si="25"/>
        <v>63</v>
      </c>
      <c r="P86" s="5">
        <f t="shared" si="22"/>
        <v>101.61290322580645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21"/>
      <c r="C87" s="21"/>
      <c r="D87" s="21"/>
      <c r="E87" s="21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0</v>
      </c>
      <c r="N87" s="5">
        <f t="shared" si="21"/>
        <v>0</v>
      </c>
      <c r="O87" s="11">
        <f t="shared" si="25"/>
        <v>63</v>
      </c>
      <c r="P87" s="5">
        <f t="shared" si="22"/>
        <v>101.61290322580645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 s="21"/>
      <c r="C88" s="21"/>
      <c r="D88" s="21"/>
      <c r="E88" s="21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0</v>
      </c>
      <c r="N88" s="5">
        <f t="shared" si="21"/>
        <v>0</v>
      </c>
      <c r="O88" s="11">
        <f t="shared" si="25"/>
        <v>63</v>
      </c>
      <c r="P88" s="5">
        <f t="shared" si="22"/>
        <v>101.61290322580645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 s="21"/>
      <c r="C89" s="21"/>
      <c r="D89" s="21"/>
      <c r="E89" s="21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0</v>
      </c>
      <c r="N89" s="5">
        <f t="shared" si="21"/>
        <v>0</v>
      </c>
      <c r="O89" s="11">
        <f t="shared" si="25"/>
        <v>63</v>
      </c>
      <c r="P89" s="5">
        <f t="shared" si="22"/>
        <v>101.61290322580645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 s="21"/>
      <c r="C90" s="21"/>
      <c r="D90" s="21"/>
      <c r="E90" s="21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0</v>
      </c>
      <c r="N90" s="5">
        <f t="shared" si="21"/>
        <v>0</v>
      </c>
      <c r="O90" s="11">
        <f t="shared" si="25"/>
        <v>63</v>
      </c>
      <c r="P90" s="5">
        <f t="shared" si="22"/>
        <v>101.61290322580645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 s="21"/>
      <c r="C91" s="21"/>
      <c r="D91" s="21"/>
      <c r="E91" s="2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0</v>
      </c>
      <c r="N91" s="5">
        <f t="shared" si="21"/>
        <v>0</v>
      </c>
      <c r="O91" s="11">
        <f t="shared" si="25"/>
        <v>63</v>
      </c>
      <c r="P91" s="5">
        <f t="shared" si="22"/>
        <v>101.61290322580645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 s="21"/>
      <c r="C92" s="21"/>
      <c r="D92" s="21"/>
      <c r="E92" s="21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0</v>
      </c>
      <c r="N92" s="5">
        <f t="shared" si="21"/>
        <v>0</v>
      </c>
      <c r="O92" s="11">
        <f t="shared" si="25"/>
        <v>63</v>
      </c>
      <c r="P92" s="5">
        <f t="shared" si="22"/>
        <v>101.61290322580645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 s="21"/>
      <c r="C93" s="22">
        <v>1</v>
      </c>
      <c r="D93" s="21"/>
      <c r="E93" s="21"/>
      <c r="F93"/>
      <c r="G93"/>
      <c r="H93"/>
      <c r="I93"/>
      <c r="J93" s="9">
        <f t="shared" si="19"/>
        <v>-1</v>
      </c>
      <c r="K93" s="9">
        <f t="shared" si="20"/>
        <v>0</v>
      </c>
      <c r="L93" s="9">
        <f t="shared" si="26"/>
        <v>62</v>
      </c>
      <c r="M93" s="9">
        <f t="shared" si="26"/>
        <v>0</v>
      </c>
      <c r="N93" s="5">
        <f t="shared" si="21"/>
        <v>-1</v>
      </c>
      <c r="O93" s="11">
        <f t="shared" si="25"/>
        <v>62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27">
        <v>32837</v>
      </c>
      <c r="B94" s="21"/>
      <c r="C94" s="21"/>
      <c r="D94" s="21"/>
      <c r="E94" s="21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62</v>
      </c>
      <c r="M94" s="9">
        <f t="shared" si="26"/>
        <v>0</v>
      </c>
      <c r="N94" s="5">
        <f t="shared" si="21"/>
        <v>0</v>
      </c>
      <c r="O94" s="11">
        <f t="shared" si="25"/>
        <v>62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 s="21"/>
      <c r="C95" s="21"/>
      <c r="D95" s="21"/>
      <c r="E95" s="21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62</v>
      </c>
      <c r="M95" s="9">
        <f t="shared" si="26"/>
        <v>0</v>
      </c>
      <c r="N95" s="5">
        <f t="shared" si="21"/>
        <v>0</v>
      </c>
      <c r="O95" s="11">
        <f t="shared" si="25"/>
        <v>62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 s="21"/>
      <c r="C96" s="21"/>
      <c r="D96" s="21"/>
      <c r="E96" s="21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62</v>
      </c>
      <c r="M96" s="9">
        <f t="shared" si="26"/>
        <v>0</v>
      </c>
      <c r="N96" s="5">
        <f t="shared" si="21"/>
        <v>0</v>
      </c>
      <c r="O96" s="11">
        <f t="shared" si="25"/>
        <v>62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 s="21"/>
      <c r="C97" s="21"/>
      <c r="D97" s="21"/>
      <c r="E97" s="21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62</v>
      </c>
      <c r="M97" s="9">
        <f t="shared" si="26"/>
        <v>0</v>
      </c>
      <c r="N97" s="5">
        <f t="shared" si="21"/>
        <v>0</v>
      </c>
      <c r="O97" s="11">
        <f t="shared" si="25"/>
        <v>62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 s="21"/>
      <c r="C98" s="21"/>
      <c r="D98" s="21"/>
      <c r="E98" s="21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62</v>
      </c>
      <c r="M98" s="9">
        <f t="shared" si="26"/>
        <v>0</v>
      </c>
      <c r="N98" s="5">
        <f t="shared" si="21"/>
        <v>0</v>
      </c>
      <c r="O98" s="11">
        <f t="shared" si="25"/>
        <v>62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 s="21"/>
      <c r="C99" s="21"/>
      <c r="D99" s="21"/>
      <c r="E99" s="21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62</v>
      </c>
      <c r="M99" s="9">
        <f t="shared" si="26"/>
        <v>0</v>
      </c>
      <c r="N99" s="5">
        <f t="shared" si="21"/>
        <v>0</v>
      </c>
      <c r="O99" s="11">
        <f t="shared" si="25"/>
        <v>62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 s="21"/>
      <c r="C100" s="21"/>
      <c r="D100" s="21"/>
      <c r="E100" s="21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62</v>
      </c>
      <c r="M100" s="9">
        <f t="shared" si="26"/>
        <v>0</v>
      </c>
      <c r="N100" s="5">
        <f t="shared" si="21"/>
        <v>0</v>
      </c>
      <c r="O100" s="11">
        <f t="shared" si="25"/>
        <v>62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 s="21"/>
      <c r="C101" s="21"/>
      <c r="D101" s="21"/>
      <c r="E101" s="2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62</v>
      </c>
      <c r="M101" s="9">
        <f t="shared" si="26"/>
        <v>0</v>
      </c>
      <c r="N101" s="5">
        <f t="shared" si="21"/>
        <v>0</v>
      </c>
      <c r="O101" s="11">
        <f t="shared" si="25"/>
        <v>62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B102" s="21"/>
      <c r="C102" s="21"/>
      <c r="D102" s="21"/>
      <c r="E102" s="21"/>
      <c r="N102" s="5"/>
      <c r="R102" s="5"/>
    </row>
    <row r="103" spans="1:18" ht="12.75">
      <c r="A103" s="7" t="s">
        <v>60</v>
      </c>
      <c r="B103" s="21"/>
      <c r="C103" s="21"/>
      <c r="D103" s="21"/>
      <c r="E103" s="21"/>
      <c r="F103" s="9">
        <f aca="true" t="shared" si="27" ref="F103:K103">SUM(F4:F101)</f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62</v>
      </c>
      <c r="K103" s="9">
        <f t="shared" si="27"/>
        <v>0</v>
      </c>
      <c r="N103" s="5">
        <f>SUM(N4:N101)</f>
        <v>62</v>
      </c>
      <c r="Q103" s="11">
        <f>SUM(Q4:Q101)</f>
        <v>44</v>
      </c>
      <c r="R103" s="11">
        <f>SUM(R4:R101)</f>
        <v>106</v>
      </c>
    </row>
    <row r="104" spans="2:18" ht="12.75">
      <c r="B104" s="21"/>
      <c r="C104" s="21"/>
      <c r="D104" s="21"/>
      <c r="E104" s="21"/>
      <c r="R104" s="5"/>
    </row>
    <row r="105" spans="2:5" ht="12.75">
      <c r="B105" s="21"/>
      <c r="C105" s="21"/>
      <c r="D105" s="21"/>
      <c r="E105" s="21"/>
    </row>
    <row r="106" spans="2:5" ht="12.75">
      <c r="B106" s="21"/>
      <c r="C106" s="21"/>
      <c r="D106" s="21"/>
      <c r="E106" s="21"/>
    </row>
    <row r="107" spans="2:5" ht="12.75">
      <c r="B107" s="21"/>
      <c r="C107" s="21"/>
      <c r="D107" s="21"/>
      <c r="E107" s="21"/>
    </row>
    <row r="108" spans="2:18" ht="12.75">
      <c r="B108" s="21"/>
      <c r="C108" s="21"/>
      <c r="D108" s="21"/>
      <c r="E108" s="21"/>
      <c r="R108" s="5"/>
    </row>
    <row r="109" spans="2:18" ht="12.75">
      <c r="B109" s="21"/>
      <c r="C109" s="21"/>
      <c r="D109" s="21"/>
      <c r="E109" s="21"/>
      <c r="R109" s="5"/>
    </row>
    <row r="110" spans="2:18" ht="12.75">
      <c r="B110" s="21"/>
      <c r="C110" s="21"/>
      <c r="D110" s="21"/>
      <c r="E110" s="21"/>
      <c r="R110" s="5"/>
    </row>
    <row r="111" spans="2:18" ht="12.75">
      <c r="B111" s="21"/>
      <c r="C111" s="21"/>
      <c r="D111" s="21"/>
      <c r="E111" s="21"/>
      <c r="R111" s="5"/>
    </row>
    <row r="112" spans="2:18" ht="12.75">
      <c r="B112" s="21"/>
      <c r="C112" s="21"/>
      <c r="D112" s="21"/>
      <c r="E112" s="21"/>
      <c r="R112" s="5"/>
    </row>
    <row r="113" spans="2:18" ht="12.75">
      <c r="B113" s="21"/>
      <c r="C113" s="21"/>
      <c r="D113" s="21"/>
      <c r="E113" s="21"/>
      <c r="R113" s="5"/>
    </row>
    <row r="114" spans="2:18" ht="12.75">
      <c r="B114" s="21"/>
      <c r="C114" s="21"/>
      <c r="D114" s="21"/>
      <c r="E114" s="21"/>
      <c r="R114" s="5"/>
    </row>
    <row r="115" spans="2:18" ht="12.75">
      <c r="B115" s="21"/>
      <c r="C115" s="21"/>
      <c r="D115" s="21"/>
      <c r="E115" s="21"/>
      <c r="R115" s="5"/>
    </row>
    <row r="116" spans="2:18" ht="12.75">
      <c r="B116" s="21"/>
      <c r="C116" s="21"/>
      <c r="D116" s="21"/>
      <c r="E116" s="21"/>
      <c r="R116" s="5"/>
    </row>
    <row r="117" spans="2:18" ht="12.75">
      <c r="B117" s="21"/>
      <c r="C117" s="21"/>
      <c r="D117" s="21"/>
      <c r="E117" s="21"/>
      <c r="R117" s="5"/>
    </row>
    <row r="118" spans="2:18" ht="12.75">
      <c r="B118" s="21"/>
      <c r="C118" s="21"/>
      <c r="D118" s="21"/>
      <c r="E118" s="21"/>
      <c r="R118" s="5"/>
    </row>
    <row r="119" spans="2:5" ht="12.75">
      <c r="B119" s="21"/>
      <c r="C119" s="21"/>
      <c r="D119" s="21"/>
      <c r="E119" s="21"/>
    </row>
    <row r="120" spans="2:5" ht="12.75">
      <c r="B120" s="21"/>
      <c r="C120" s="21"/>
      <c r="D120" s="21"/>
      <c r="E120" s="21"/>
    </row>
    <row r="121" spans="2:5" ht="12.75">
      <c r="B121" s="21"/>
      <c r="C121" s="21"/>
      <c r="D121" s="21"/>
      <c r="E121" s="21"/>
    </row>
    <row r="122" spans="2:5" ht="12.75">
      <c r="B122" s="21"/>
      <c r="C122" s="21"/>
      <c r="D122" s="21"/>
      <c r="E122" s="21"/>
    </row>
    <row r="123" spans="2:5" ht="12.75">
      <c r="B123" s="21"/>
      <c r="C123" s="21"/>
      <c r="D123" s="21"/>
      <c r="E123" s="21"/>
    </row>
    <row r="124" spans="2:5" ht="12.75">
      <c r="B124" s="21"/>
      <c r="C124" s="21"/>
      <c r="D124" s="21"/>
      <c r="E124" s="21"/>
    </row>
    <row r="125" spans="2:5" ht="12.75">
      <c r="B125" s="21"/>
      <c r="C125" s="21"/>
      <c r="D125" s="21"/>
      <c r="E125" s="21"/>
    </row>
    <row r="126" spans="2:5" ht="12.75">
      <c r="B126" s="21"/>
      <c r="C126" s="21"/>
      <c r="D126" s="21"/>
      <c r="E126" s="21"/>
    </row>
    <row r="127" spans="2:5" ht="12.75">
      <c r="B127" s="21"/>
      <c r="C127" s="21"/>
      <c r="D127" s="21"/>
      <c r="E127" s="2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" sqref="G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0</v>
      </c>
      <c r="W5"/>
      <c r="X5"/>
      <c r="Y5" s="1" t="s">
        <v>42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0</v>
      </c>
      <c r="W6"/>
      <c r="X6" s="1" t="s">
        <v>44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45</v>
      </c>
      <c r="V7" s="5" t="e">
        <f>V5*100/(V5+V6)</f>
        <v>#DIV/0!</v>
      </c>
      <c r="W7"/>
      <c r="Y7" s="1" t="s">
        <v>46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47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50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53</v>
      </c>
      <c r="V12" s="5" t="e">
        <f>100*((E103+I103)/(E103+D103+I103+H103))</f>
        <v>#DIV/0!</v>
      </c>
      <c r="W12"/>
      <c r="X12" s="8" t="s">
        <v>54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58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 t="e">
        <f>SUM(Z4:Z17)</f>
        <v>#DIV/0!</v>
      </c>
      <c r="AA18" s="9" t="e">
        <f>SUM(AA4:AA17)</f>
        <v>#DIV/0!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1">
      <pane ySplit="1155" topLeftCell="BM48" activePane="bottomLeft" state="split"/>
      <selection pane="topLeft" activeCell="G1" sqref="G1"/>
      <selection pane="bottomLeft" activeCell="B71" sqref="B7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86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1.263157894736842</v>
      </c>
      <c r="AA4" s="5">
        <f aca="true" t="shared" si="6" ref="AA4:AA17">Z4*100/$Z$18</f>
        <v>5.263157894736842</v>
      </c>
      <c r="AB4" s="11">
        <f>SUM(Q4:Q10)+SUM(R4:R10)</f>
        <v>4</v>
      </c>
      <c r="AC4" s="11">
        <f>100*SUM(R4:R10)/AB4</f>
        <v>75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47</v>
      </c>
      <c r="W5"/>
      <c r="X5"/>
      <c r="Y5" s="1" t="s">
        <v>42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B6"/>
      <c r="C6"/>
      <c r="D6"/>
      <c r="E6">
        <v>1</v>
      </c>
      <c r="F6"/>
      <c r="G6">
        <v>1</v>
      </c>
      <c r="H6"/>
      <c r="I6"/>
      <c r="J6" s="9">
        <f t="shared" si="0"/>
        <v>1</v>
      </c>
      <c r="K6" s="9">
        <f t="shared" si="1"/>
        <v>-1</v>
      </c>
      <c r="L6" s="9">
        <f t="shared" si="7"/>
        <v>1</v>
      </c>
      <c r="M6" s="9">
        <f t="shared" si="8"/>
        <v>-1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9</v>
      </c>
      <c r="W6"/>
      <c r="X6" s="1" t="s">
        <v>44</v>
      </c>
      <c r="Z6" s="11">
        <f>SUM(N18:N24)</f>
        <v>2.526315789473684</v>
      </c>
      <c r="AA6" s="5">
        <f t="shared" si="6"/>
        <v>10.526315789473683</v>
      </c>
      <c r="AB6" s="11">
        <f>SUM(Q18:Q24)+SUM(R18:R24)</f>
        <v>8</v>
      </c>
      <c r="AC6" s="11">
        <f>100*SUM(R18:R24)/AB6</f>
        <v>75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-1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83.92857142857143</v>
      </c>
      <c r="W7"/>
      <c r="Y7" s="1" t="s">
        <v>46</v>
      </c>
      <c r="Z7" s="11">
        <f>SUM(N25:N31)</f>
        <v>4.421052631578947</v>
      </c>
      <c r="AA7" s="5">
        <f t="shared" si="6"/>
        <v>18.421052631578945</v>
      </c>
      <c r="AB7" s="11">
        <f>SUM(Q25:Q31)+SUM(R25:R31)</f>
        <v>7</v>
      </c>
      <c r="AC7" s="11">
        <f>100*SUM(R25:R31)/AB7</f>
        <v>100</v>
      </c>
    </row>
    <row r="8" spans="1:29" ht="15">
      <c r="A8" s="27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2</v>
      </c>
      <c r="M8" s="9">
        <f t="shared" si="8"/>
        <v>-1</v>
      </c>
      <c r="N8" s="5">
        <f t="shared" si="2"/>
        <v>0.631578947368421</v>
      </c>
      <c r="O8" s="11">
        <f t="shared" si="9"/>
        <v>0.631578947368421</v>
      </c>
      <c r="P8" s="5">
        <f t="shared" si="3"/>
        <v>2.631578947368421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0.631578947368421</v>
      </c>
      <c r="AA8" s="5">
        <f t="shared" si="6"/>
        <v>2.631578947368421</v>
      </c>
      <c r="AB8" s="11">
        <f>SUM(Q32:Q38)+SUM(R32:R38)</f>
        <v>3</v>
      </c>
      <c r="AC8" s="11">
        <f>100*SUM(R32:R38)/AB8</f>
        <v>66.66666666666667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-1</v>
      </c>
      <c r="N9" s="5">
        <f t="shared" si="2"/>
        <v>0</v>
      </c>
      <c r="O9" s="11">
        <f t="shared" si="9"/>
        <v>0.631578947368421</v>
      </c>
      <c r="P9" s="5">
        <f t="shared" si="3"/>
        <v>2.631578947368421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7.578947368421053</v>
      </c>
      <c r="AA9" s="5">
        <f t="shared" si="6"/>
        <v>31.578947368421055</v>
      </c>
      <c r="AB9" s="11">
        <f>SUM(Q39:Q45)+SUM(R39:R45)</f>
        <v>16</v>
      </c>
      <c r="AC9" s="11">
        <f>100*SUM(R39:R45)/AB9</f>
        <v>87.5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>
        <v>1</v>
      </c>
      <c r="J10" s="9">
        <f t="shared" si="0"/>
        <v>0</v>
      </c>
      <c r="K10" s="9">
        <f t="shared" si="1"/>
        <v>1</v>
      </c>
      <c r="L10" s="9">
        <f t="shared" si="7"/>
        <v>2</v>
      </c>
      <c r="M10" s="9">
        <f t="shared" si="8"/>
        <v>0</v>
      </c>
      <c r="N10" s="5">
        <f t="shared" si="2"/>
        <v>0.631578947368421</v>
      </c>
      <c r="O10" s="11">
        <f t="shared" si="9"/>
        <v>1.263157894736842</v>
      </c>
      <c r="P10" s="5">
        <f t="shared" si="3"/>
        <v>5.263157894736842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60</v>
      </c>
      <c r="W10"/>
      <c r="X10" s="8" t="s">
        <v>50</v>
      </c>
      <c r="Z10" s="11">
        <f>SUM(N46:N52)</f>
        <v>2.526315789473684</v>
      </c>
      <c r="AA10" s="5">
        <f t="shared" si="6"/>
        <v>10.526315789473683</v>
      </c>
      <c r="AB10" s="11">
        <f>SUM(Q46:Q52)+SUM(R46:R52)</f>
        <v>6</v>
      </c>
      <c r="AC10" s="11">
        <f>100*SUM(R46:R52)/AB10</f>
        <v>83.33333333333333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0</v>
      </c>
      <c r="N11" s="5">
        <f t="shared" si="2"/>
        <v>0</v>
      </c>
      <c r="O11" s="11">
        <f t="shared" si="9"/>
        <v>1.263157894736842</v>
      </c>
      <c r="P11" s="5">
        <f t="shared" si="3"/>
        <v>5.263157894736842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70.58823529411765</v>
      </c>
      <c r="W11"/>
      <c r="Y11" s="8" t="s">
        <v>52</v>
      </c>
      <c r="Z11" s="11">
        <f>SUM(N53:N59)</f>
        <v>3.7894736842105265</v>
      </c>
      <c r="AA11" s="5">
        <f t="shared" si="6"/>
        <v>15.789473684210527</v>
      </c>
      <c r="AB11" s="11">
        <f>SUM(Q53:Q59)+SUM(R53:R59)</f>
        <v>6</v>
      </c>
      <c r="AC11" s="11">
        <f>100*SUM(R53:R59)/AB11</f>
        <v>100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</v>
      </c>
      <c r="M12" s="9">
        <f t="shared" si="8"/>
        <v>0</v>
      </c>
      <c r="N12" s="5">
        <f t="shared" si="2"/>
        <v>0</v>
      </c>
      <c r="O12" s="11">
        <f t="shared" si="9"/>
        <v>1.263157894736842</v>
      </c>
      <c r="P12" s="5">
        <f t="shared" si="3"/>
        <v>5.263157894736842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63.829787234042556</v>
      </c>
      <c r="W12"/>
      <c r="X12" s="8" t="s">
        <v>54</v>
      </c>
      <c r="Z12" s="11">
        <f>SUM(N60:N66)</f>
        <v>1.894736842105263</v>
      </c>
      <c r="AA12" s="5">
        <f t="shared" si="6"/>
        <v>7.894736842105263</v>
      </c>
      <c r="AB12" s="11">
        <f>SUM(Q60:Q66)+SUM(R60:R66)</f>
        <v>3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0</v>
      </c>
      <c r="N13" s="5">
        <f t="shared" si="2"/>
        <v>0</v>
      </c>
      <c r="O13" s="11">
        <f t="shared" si="9"/>
        <v>1.263157894736842</v>
      </c>
      <c r="P13" s="5">
        <f t="shared" si="3"/>
        <v>5.263157894736842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-0.631578947368421</v>
      </c>
      <c r="AA13" s="5">
        <f t="shared" si="6"/>
        <v>-2.631578947368421</v>
      </c>
      <c r="AB13" s="11">
        <f>SUM(Q67:Q73)+SUM(R67:R73)</f>
        <v>3</v>
      </c>
      <c r="AC13" s="11">
        <f>100*SUM(R67:R73)/AB13</f>
        <v>33.333333333333336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0</v>
      </c>
      <c r="O14" s="11">
        <f t="shared" si="9"/>
        <v>1.263157894736842</v>
      </c>
      <c r="P14" s="5">
        <f t="shared" si="3"/>
        <v>5.263157894736842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1">
        <f t="shared" si="9"/>
        <v>1.263157894736842</v>
      </c>
      <c r="P15" s="5">
        <f t="shared" si="3"/>
        <v>5.263157894736842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1">
        <f t="shared" si="9"/>
        <v>1.263157894736842</v>
      </c>
      <c r="P16" s="5">
        <f t="shared" si="3"/>
        <v>5.263157894736842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2</v>
      </c>
      <c r="M17" s="9">
        <f t="shared" si="8"/>
        <v>0</v>
      </c>
      <c r="N17" s="5">
        <f t="shared" si="2"/>
        <v>0</v>
      </c>
      <c r="O17" s="11">
        <f t="shared" si="9"/>
        <v>1.263157894736842</v>
      </c>
      <c r="P17" s="5">
        <f t="shared" si="3"/>
        <v>5.263157894736842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0</v>
      </c>
      <c r="O18" s="11">
        <f t="shared" si="9"/>
        <v>1.263157894736842</v>
      </c>
      <c r="P18" s="5">
        <f t="shared" si="3"/>
        <v>5.263157894736842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24</v>
      </c>
      <c r="AA18" s="9">
        <f>SUM(AA4:AA17)</f>
        <v>99.99999999999999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8"/>
        <v>0</v>
      </c>
      <c r="N19" s="5">
        <f t="shared" si="2"/>
        <v>0</v>
      </c>
      <c r="O19" s="11">
        <f t="shared" si="9"/>
        <v>1.263157894736842</v>
      </c>
      <c r="P19" s="5">
        <f t="shared" si="3"/>
        <v>5.263157894736842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>
        <v>1</v>
      </c>
      <c r="C20" s="12"/>
      <c r="D20" s="12"/>
      <c r="E20" s="12"/>
      <c r="F20" s="12"/>
      <c r="G20" s="12"/>
      <c r="H20" s="12"/>
      <c r="I20" s="12">
        <v>1</v>
      </c>
      <c r="J20" s="9">
        <f t="shared" si="0"/>
        <v>-1</v>
      </c>
      <c r="K20" s="9">
        <f t="shared" si="1"/>
        <v>1</v>
      </c>
      <c r="L20" s="9">
        <f t="shared" si="7"/>
        <v>1</v>
      </c>
      <c r="M20" s="9">
        <f t="shared" si="8"/>
        <v>1</v>
      </c>
      <c r="N20" s="5">
        <f t="shared" si="2"/>
        <v>0</v>
      </c>
      <c r="O20" s="11">
        <f t="shared" si="9"/>
        <v>1.263157894736842</v>
      </c>
      <c r="P20" s="5">
        <f t="shared" si="3"/>
        <v>5.263157894736842</v>
      </c>
      <c r="Q20" s="9">
        <f t="shared" si="4"/>
        <v>1</v>
      </c>
      <c r="R20" s="9">
        <f t="shared" si="5"/>
        <v>1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1</v>
      </c>
      <c r="N21" s="5">
        <f t="shared" si="2"/>
        <v>0</v>
      </c>
      <c r="O21" s="11">
        <f t="shared" si="9"/>
        <v>1.263157894736842</v>
      </c>
      <c r="P21" s="5">
        <f t="shared" si="3"/>
        <v>5.263157894736842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>
        <v>1</v>
      </c>
      <c r="E22">
        <v>1</v>
      </c>
      <c r="F22"/>
      <c r="G22"/>
      <c r="H22"/>
      <c r="I22">
        <v>1</v>
      </c>
      <c r="J22" s="9">
        <f t="shared" si="0"/>
        <v>2</v>
      </c>
      <c r="K22" s="9">
        <f t="shared" si="1"/>
        <v>1</v>
      </c>
      <c r="L22" s="9">
        <f t="shared" si="7"/>
        <v>3</v>
      </c>
      <c r="M22" s="9">
        <f t="shared" si="8"/>
        <v>2</v>
      </c>
      <c r="N22" s="5">
        <f t="shared" si="2"/>
        <v>1.894736842105263</v>
      </c>
      <c r="O22" s="11">
        <f t="shared" si="9"/>
        <v>3.1578947368421053</v>
      </c>
      <c r="P22" s="5">
        <f t="shared" si="3"/>
        <v>13.157894736842104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2</v>
      </c>
      <c r="N23" s="5">
        <f t="shared" si="2"/>
        <v>0</v>
      </c>
      <c r="O23" s="11">
        <f t="shared" si="9"/>
        <v>3.1578947368421053</v>
      </c>
      <c r="P23" s="5">
        <f t="shared" si="3"/>
        <v>13.157894736842104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>
        <v>1</v>
      </c>
      <c r="D24" s="12"/>
      <c r="E24" s="12">
        <v>2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4</v>
      </c>
      <c r="M24" s="9">
        <f t="shared" si="8"/>
        <v>2</v>
      </c>
      <c r="N24" s="5">
        <f t="shared" si="2"/>
        <v>0.631578947368421</v>
      </c>
      <c r="O24" s="11">
        <f t="shared" si="9"/>
        <v>3.7894736842105265</v>
      </c>
      <c r="P24" s="5">
        <f t="shared" si="3"/>
        <v>15.789473684210527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2</v>
      </c>
      <c r="N25" s="5">
        <f t="shared" si="2"/>
        <v>0</v>
      </c>
      <c r="O25" s="11">
        <f t="shared" si="9"/>
        <v>3.7894736842105265</v>
      </c>
      <c r="P25" s="5">
        <f t="shared" si="3"/>
        <v>15.789473684210527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4</v>
      </c>
      <c r="M26" s="9">
        <f t="shared" si="8"/>
        <v>2</v>
      </c>
      <c r="N26" s="5">
        <f t="shared" si="2"/>
        <v>0</v>
      </c>
      <c r="O26" s="11">
        <f t="shared" si="9"/>
        <v>3.7894736842105265</v>
      </c>
      <c r="P26" s="5">
        <f t="shared" si="3"/>
        <v>15.789473684210527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2</v>
      </c>
      <c r="N27" s="5">
        <f t="shared" si="2"/>
        <v>0</v>
      </c>
      <c r="O27" s="11">
        <f t="shared" si="9"/>
        <v>3.7894736842105265</v>
      </c>
      <c r="P27" s="5">
        <f t="shared" si="3"/>
        <v>15.789473684210527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>
        <v>1</v>
      </c>
      <c r="E28">
        <v>1</v>
      </c>
      <c r="F28"/>
      <c r="G28"/>
      <c r="H28">
        <v>1</v>
      </c>
      <c r="I28"/>
      <c r="J28" s="9">
        <f t="shared" si="0"/>
        <v>2</v>
      </c>
      <c r="K28" s="9">
        <f t="shared" si="1"/>
        <v>1</v>
      </c>
      <c r="L28" s="9">
        <f t="shared" si="7"/>
        <v>6</v>
      </c>
      <c r="M28" s="9">
        <f t="shared" si="8"/>
        <v>3</v>
      </c>
      <c r="N28" s="5">
        <f t="shared" si="2"/>
        <v>1.894736842105263</v>
      </c>
      <c r="O28" s="11">
        <f t="shared" si="9"/>
        <v>5.684210526315789</v>
      </c>
      <c r="P28" s="5">
        <f t="shared" si="3"/>
        <v>23.68421052631579</v>
      </c>
      <c r="Q28" s="9">
        <f t="shared" si="4"/>
        <v>0</v>
      </c>
      <c r="R28" s="9">
        <f t="shared" si="5"/>
        <v>3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3</v>
      </c>
      <c r="N29" s="5">
        <f t="shared" si="2"/>
        <v>0</v>
      </c>
      <c r="O29" s="11">
        <f t="shared" si="9"/>
        <v>5.684210526315789</v>
      </c>
      <c r="P29" s="5">
        <f t="shared" si="3"/>
        <v>23.68421052631579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>
        <v>2</v>
      </c>
      <c r="E30" s="12">
        <v>1</v>
      </c>
      <c r="F30"/>
      <c r="G30"/>
      <c r="H30" s="12"/>
      <c r="I30" s="12"/>
      <c r="J30" s="9">
        <f t="shared" si="0"/>
        <v>3</v>
      </c>
      <c r="K30" s="9">
        <f t="shared" si="1"/>
        <v>0</v>
      </c>
      <c r="L30" s="9">
        <f t="shared" si="7"/>
        <v>9</v>
      </c>
      <c r="M30" s="9">
        <f t="shared" si="8"/>
        <v>3</v>
      </c>
      <c r="N30" s="5">
        <f t="shared" si="2"/>
        <v>1.894736842105263</v>
      </c>
      <c r="O30" s="11">
        <f t="shared" si="9"/>
        <v>7.578947368421052</v>
      </c>
      <c r="P30" s="5">
        <f t="shared" si="3"/>
        <v>31.57894736842105</v>
      </c>
      <c r="Q30" s="9">
        <f t="shared" si="4"/>
        <v>0</v>
      </c>
      <c r="R30" s="9">
        <f t="shared" si="5"/>
        <v>3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>
        <v>1</v>
      </c>
      <c r="J31" s="9">
        <f t="shared" si="0"/>
        <v>0</v>
      </c>
      <c r="K31" s="9">
        <f t="shared" si="1"/>
        <v>1</v>
      </c>
      <c r="L31" s="9">
        <f t="shared" si="7"/>
        <v>9</v>
      </c>
      <c r="M31" s="9">
        <f t="shared" si="8"/>
        <v>4</v>
      </c>
      <c r="N31" s="5">
        <f t="shared" si="2"/>
        <v>0.631578947368421</v>
      </c>
      <c r="O31" s="11">
        <f t="shared" si="9"/>
        <v>8.210526315789473</v>
      </c>
      <c r="P31" s="5">
        <f t="shared" si="3"/>
        <v>34.21052631578947</v>
      </c>
      <c r="Q31" s="9">
        <f t="shared" si="4"/>
        <v>0</v>
      </c>
      <c r="R31" s="9">
        <f t="shared" si="5"/>
        <v>1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</v>
      </c>
      <c r="M32" s="9">
        <f t="shared" si="8"/>
        <v>4</v>
      </c>
      <c r="N32" s="5">
        <f t="shared" si="2"/>
        <v>0</v>
      </c>
      <c r="O32" s="11">
        <f t="shared" si="9"/>
        <v>8.210526315789473</v>
      </c>
      <c r="P32" s="5">
        <f t="shared" si="3"/>
        <v>34.21052631578947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9</v>
      </c>
      <c r="M33" s="9">
        <f t="shared" si="8"/>
        <v>4</v>
      </c>
      <c r="N33" s="5">
        <f t="shared" si="2"/>
        <v>0</v>
      </c>
      <c r="O33" s="11">
        <f t="shared" si="9"/>
        <v>8.210526315789473</v>
      </c>
      <c r="P33" s="5">
        <f t="shared" si="3"/>
        <v>34.21052631578947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>
        <v>1</v>
      </c>
      <c r="C34"/>
      <c r="D34" s="12">
        <v>1</v>
      </c>
      <c r="E34" s="12"/>
      <c r="F34"/>
      <c r="G34"/>
      <c r="H34" s="12"/>
      <c r="I34" s="12">
        <v>1</v>
      </c>
      <c r="J34" s="9">
        <f t="shared" si="0"/>
        <v>0</v>
      </c>
      <c r="K34" s="9">
        <f t="shared" si="1"/>
        <v>1</v>
      </c>
      <c r="L34" s="9">
        <f t="shared" si="7"/>
        <v>9</v>
      </c>
      <c r="M34" s="9">
        <f t="shared" si="8"/>
        <v>5</v>
      </c>
      <c r="N34" s="5">
        <f t="shared" si="2"/>
        <v>0.631578947368421</v>
      </c>
      <c r="O34" s="11">
        <f t="shared" si="9"/>
        <v>8.842105263157894</v>
      </c>
      <c r="P34" s="5">
        <f t="shared" si="3"/>
        <v>36.84210526315789</v>
      </c>
      <c r="Q34" s="9">
        <f t="shared" si="4"/>
        <v>1</v>
      </c>
      <c r="R34" s="9">
        <f t="shared" si="5"/>
        <v>2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</v>
      </c>
      <c r="M35" s="9">
        <f t="shared" si="8"/>
        <v>5</v>
      </c>
      <c r="N35" s="5">
        <f t="shared" si="2"/>
        <v>0</v>
      </c>
      <c r="O35" s="11">
        <f t="shared" si="9"/>
        <v>8.842105263157894</v>
      </c>
      <c r="P35" s="5">
        <f t="shared" si="3"/>
        <v>36.84210526315789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</v>
      </c>
      <c r="M36" s="9">
        <f t="shared" si="8"/>
        <v>5</v>
      </c>
      <c r="N36" s="5">
        <f aca="true" t="shared" si="12" ref="N36:N67">(+J36+K36)*($J$103/($J$103+$K$103))</f>
        <v>0</v>
      </c>
      <c r="O36" s="11">
        <f t="shared" si="9"/>
        <v>8.842105263157894</v>
      </c>
      <c r="P36" s="5">
        <f aca="true" t="shared" si="13" ref="P36:P67">O36*100/$N$103</f>
        <v>36.84210526315789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</v>
      </c>
      <c r="M37" s="9">
        <f aca="true" t="shared" si="17" ref="M37:M68">M36+K37</f>
        <v>5</v>
      </c>
      <c r="N37" s="5">
        <f t="shared" si="12"/>
        <v>0</v>
      </c>
      <c r="O37" s="11">
        <f aca="true" t="shared" si="18" ref="O37:O68">O36+N37</f>
        <v>8.842105263157894</v>
      </c>
      <c r="P37" s="5">
        <f t="shared" si="13"/>
        <v>36.84210526315789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16"/>
        <v>9</v>
      </c>
      <c r="M38" s="9">
        <f t="shared" si="17"/>
        <v>5</v>
      </c>
      <c r="N38" s="5">
        <f t="shared" si="12"/>
        <v>0</v>
      </c>
      <c r="O38" s="11">
        <f t="shared" si="18"/>
        <v>8.842105263157894</v>
      </c>
      <c r="P38" s="5">
        <f t="shared" si="13"/>
        <v>36.84210526315789</v>
      </c>
      <c r="Q38" s="9">
        <f t="shared" si="14"/>
        <v>0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9</v>
      </c>
      <c r="M39" s="9">
        <f t="shared" si="17"/>
        <v>5</v>
      </c>
      <c r="N39" s="5">
        <f t="shared" si="12"/>
        <v>0</v>
      </c>
      <c r="O39" s="11">
        <f t="shared" si="18"/>
        <v>8.842105263157894</v>
      </c>
      <c r="P39" s="5">
        <f t="shared" si="13"/>
        <v>36.84210526315789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9</v>
      </c>
      <c r="M40" s="9">
        <f t="shared" si="17"/>
        <v>5</v>
      </c>
      <c r="N40" s="5">
        <f t="shared" si="12"/>
        <v>0</v>
      </c>
      <c r="O40" s="11">
        <f t="shared" si="18"/>
        <v>8.842105263157894</v>
      </c>
      <c r="P40" s="5">
        <f t="shared" si="13"/>
        <v>36.84210526315789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>
        <v>1</v>
      </c>
      <c r="D41">
        <v>1</v>
      </c>
      <c r="E41">
        <v>4</v>
      </c>
      <c r="F41"/>
      <c r="G41"/>
      <c r="H41"/>
      <c r="I41">
        <v>2</v>
      </c>
      <c r="J41" s="9">
        <f t="shared" si="10"/>
        <v>4</v>
      </c>
      <c r="K41" s="9">
        <f t="shared" si="11"/>
        <v>2</v>
      </c>
      <c r="L41" s="9">
        <f t="shared" si="16"/>
        <v>13</v>
      </c>
      <c r="M41" s="9">
        <f t="shared" si="17"/>
        <v>7</v>
      </c>
      <c r="N41" s="5">
        <f t="shared" si="12"/>
        <v>3.789473684210526</v>
      </c>
      <c r="O41" s="11">
        <f t="shared" si="18"/>
        <v>12.63157894736842</v>
      </c>
      <c r="P41" s="5">
        <f t="shared" si="13"/>
        <v>52.63157894736841</v>
      </c>
      <c r="Q41" s="9">
        <f t="shared" si="14"/>
        <v>1</v>
      </c>
      <c r="R41" s="9">
        <f t="shared" si="15"/>
        <v>7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7</v>
      </c>
      <c r="N42" s="5">
        <f t="shared" si="12"/>
        <v>0</v>
      </c>
      <c r="O42" s="11">
        <f t="shared" si="18"/>
        <v>12.63157894736842</v>
      </c>
      <c r="P42" s="5">
        <f t="shared" si="13"/>
        <v>52.63157894736841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>
        <v>2</v>
      </c>
      <c r="E43">
        <v>1</v>
      </c>
      <c r="F43"/>
      <c r="G43"/>
      <c r="H43"/>
      <c r="I43">
        <v>2</v>
      </c>
      <c r="J43" s="9">
        <f t="shared" si="10"/>
        <v>3</v>
      </c>
      <c r="K43" s="9">
        <f t="shared" si="11"/>
        <v>2</v>
      </c>
      <c r="L43" s="9">
        <f t="shared" si="16"/>
        <v>16</v>
      </c>
      <c r="M43" s="9">
        <f t="shared" si="17"/>
        <v>9</v>
      </c>
      <c r="N43" s="5">
        <f t="shared" si="12"/>
        <v>3.1578947368421053</v>
      </c>
      <c r="O43" s="11">
        <f t="shared" si="18"/>
        <v>15.789473684210524</v>
      </c>
      <c r="P43" s="5">
        <f t="shared" si="13"/>
        <v>65.78947368421052</v>
      </c>
      <c r="Q43" s="9">
        <f t="shared" si="14"/>
        <v>0</v>
      </c>
      <c r="R43" s="9">
        <f t="shared" si="15"/>
        <v>5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16</v>
      </c>
      <c r="M44" s="9">
        <f t="shared" si="17"/>
        <v>9</v>
      </c>
      <c r="N44" s="5">
        <f t="shared" si="12"/>
        <v>0</v>
      </c>
      <c r="O44" s="11">
        <f t="shared" si="18"/>
        <v>15.789473684210524</v>
      </c>
      <c r="P44" s="5">
        <f t="shared" si="13"/>
        <v>65.78947368421052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>
        <v>1</v>
      </c>
      <c r="G45"/>
      <c r="H45" s="12">
        <v>2</v>
      </c>
      <c r="I45" s="12"/>
      <c r="J45" s="9">
        <f t="shared" si="10"/>
        <v>0</v>
      </c>
      <c r="K45" s="9">
        <f t="shared" si="11"/>
        <v>1</v>
      </c>
      <c r="L45" s="9">
        <f t="shared" si="16"/>
        <v>16</v>
      </c>
      <c r="M45" s="9">
        <f t="shared" si="17"/>
        <v>10</v>
      </c>
      <c r="N45" s="5">
        <f t="shared" si="12"/>
        <v>0.631578947368421</v>
      </c>
      <c r="O45" s="11">
        <f t="shared" si="18"/>
        <v>16.421052631578945</v>
      </c>
      <c r="P45" s="5">
        <f t="shared" si="13"/>
        <v>68.42105263157895</v>
      </c>
      <c r="Q45" s="9">
        <f t="shared" si="14"/>
        <v>1</v>
      </c>
      <c r="R45" s="9">
        <f t="shared" si="15"/>
        <v>2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16</v>
      </c>
      <c r="M46" s="9">
        <f t="shared" si="17"/>
        <v>10</v>
      </c>
      <c r="N46" s="5">
        <f t="shared" si="12"/>
        <v>0</v>
      </c>
      <c r="O46" s="11">
        <f t="shared" si="18"/>
        <v>16.421052631578945</v>
      </c>
      <c r="P46" s="5">
        <f t="shared" si="13"/>
        <v>68.42105263157895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16</v>
      </c>
      <c r="M47" s="9">
        <f t="shared" si="17"/>
        <v>10</v>
      </c>
      <c r="N47" s="5">
        <f t="shared" si="12"/>
        <v>0</v>
      </c>
      <c r="O47" s="11">
        <f t="shared" si="18"/>
        <v>16.421052631578945</v>
      </c>
      <c r="P47" s="5">
        <f t="shared" si="13"/>
        <v>68.42105263157895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16</v>
      </c>
      <c r="M48" s="9">
        <f t="shared" si="17"/>
        <v>10</v>
      </c>
      <c r="N48" s="5">
        <f t="shared" si="12"/>
        <v>0</v>
      </c>
      <c r="O48" s="11">
        <f t="shared" si="18"/>
        <v>16.421052631578945</v>
      </c>
      <c r="P48" s="5">
        <f t="shared" si="13"/>
        <v>68.42105263157895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16</v>
      </c>
      <c r="M49" s="9">
        <f t="shared" si="17"/>
        <v>10</v>
      </c>
      <c r="N49" s="5">
        <f t="shared" si="12"/>
        <v>0</v>
      </c>
      <c r="O49" s="11">
        <f t="shared" si="18"/>
        <v>16.421052631578945</v>
      </c>
      <c r="P49" s="5">
        <f t="shared" si="13"/>
        <v>68.42105263157895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16</v>
      </c>
      <c r="M50" s="9">
        <f t="shared" si="17"/>
        <v>9</v>
      </c>
      <c r="N50" s="5">
        <f t="shared" si="12"/>
        <v>-0.631578947368421</v>
      </c>
      <c r="O50" s="11">
        <f t="shared" si="18"/>
        <v>15.789473684210524</v>
      </c>
      <c r="P50" s="5">
        <f t="shared" si="13"/>
        <v>65.78947368421052</v>
      </c>
      <c r="Q50" s="9">
        <f t="shared" si="14"/>
        <v>1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9</v>
      </c>
      <c r="N51" s="5">
        <f t="shared" si="12"/>
        <v>0</v>
      </c>
      <c r="O51" s="11">
        <f t="shared" si="18"/>
        <v>15.789473684210524</v>
      </c>
      <c r="P51" s="5">
        <f t="shared" si="13"/>
        <v>65.78947368421052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>
        <v>2</v>
      </c>
      <c r="E52" s="12">
        <v>2</v>
      </c>
      <c r="F52" s="12"/>
      <c r="G52"/>
      <c r="H52" s="12"/>
      <c r="I52" s="12">
        <v>1</v>
      </c>
      <c r="J52" s="9">
        <f t="shared" si="10"/>
        <v>4</v>
      </c>
      <c r="K52" s="9">
        <f t="shared" si="11"/>
        <v>1</v>
      </c>
      <c r="L52" s="9">
        <f t="shared" si="16"/>
        <v>20</v>
      </c>
      <c r="M52" s="9">
        <f t="shared" si="17"/>
        <v>10</v>
      </c>
      <c r="N52" s="5">
        <f t="shared" si="12"/>
        <v>3.1578947368421053</v>
      </c>
      <c r="O52" s="11">
        <f t="shared" si="18"/>
        <v>18.94736842105263</v>
      </c>
      <c r="P52" s="5">
        <f t="shared" si="13"/>
        <v>78.94736842105262</v>
      </c>
      <c r="Q52" s="9">
        <f t="shared" si="14"/>
        <v>0</v>
      </c>
      <c r="R52" s="9">
        <f t="shared" si="15"/>
        <v>5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20</v>
      </c>
      <c r="M53" s="9">
        <f t="shared" si="17"/>
        <v>10</v>
      </c>
      <c r="N53" s="5">
        <f t="shared" si="12"/>
        <v>0</v>
      </c>
      <c r="O53" s="11">
        <f t="shared" si="18"/>
        <v>18.94736842105263</v>
      </c>
      <c r="P53" s="5">
        <f t="shared" si="13"/>
        <v>78.94736842105262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20</v>
      </c>
      <c r="M54" s="9">
        <f t="shared" si="17"/>
        <v>10</v>
      </c>
      <c r="N54" s="5">
        <f t="shared" si="12"/>
        <v>0</v>
      </c>
      <c r="O54" s="11">
        <f t="shared" si="18"/>
        <v>18.94736842105263</v>
      </c>
      <c r="P54" s="5">
        <f t="shared" si="13"/>
        <v>78.94736842105262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>
        <v>1</v>
      </c>
      <c r="E55">
        <v>2</v>
      </c>
      <c r="F55"/>
      <c r="G55"/>
      <c r="H55">
        <v>2</v>
      </c>
      <c r="I55"/>
      <c r="J55" s="9">
        <f t="shared" si="10"/>
        <v>3</v>
      </c>
      <c r="K55" s="9">
        <f t="shared" si="11"/>
        <v>2</v>
      </c>
      <c r="L55" s="9">
        <f t="shared" si="16"/>
        <v>23</v>
      </c>
      <c r="M55" s="9">
        <f t="shared" si="17"/>
        <v>12</v>
      </c>
      <c r="N55" s="5">
        <f t="shared" si="12"/>
        <v>3.1578947368421053</v>
      </c>
      <c r="O55" s="11">
        <f t="shared" si="18"/>
        <v>22.105263157894736</v>
      </c>
      <c r="P55" s="5">
        <f t="shared" si="13"/>
        <v>92.10526315789474</v>
      </c>
      <c r="Q55" s="9">
        <f t="shared" si="14"/>
        <v>0</v>
      </c>
      <c r="R55" s="9">
        <f t="shared" si="15"/>
        <v>5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23</v>
      </c>
      <c r="M56" s="9">
        <f t="shared" si="17"/>
        <v>12</v>
      </c>
      <c r="N56" s="5">
        <f t="shared" si="12"/>
        <v>0</v>
      </c>
      <c r="O56" s="11">
        <f t="shared" si="18"/>
        <v>22.105263157894736</v>
      </c>
      <c r="P56" s="5">
        <f t="shared" si="13"/>
        <v>92.10526315789474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23</v>
      </c>
      <c r="M57" s="9">
        <f t="shared" si="17"/>
        <v>12</v>
      </c>
      <c r="N57" s="5">
        <f t="shared" si="12"/>
        <v>0</v>
      </c>
      <c r="O57" s="11">
        <f t="shared" si="18"/>
        <v>22.105263157894736</v>
      </c>
      <c r="P57" s="5">
        <f t="shared" si="13"/>
        <v>92.10526315789474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23</v>
      </c>
      <c r="M58" s="9">
        <f t="shared" si="17"/>
        <v>12</v>
      </c>
      <c r="N58" s="5">
        <f t="shared" si="12"/>
        <v>0</v>
      </c>
      <c r="O58" s="11">
        <f t="shared" si="18"/>
        <v>22.105263157894736</v>
      </c>
      <c r="P58" s="5">
        <f t="shared" si="13"/>
        <v>92.10526315789474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24</v>
      </c>
      <c r="M59" s="9">
        <f t="shared" si="17"/>
        <v>12</v>
      </c>
      <c r="N59" s="5">
        <f t="shared" si="12"/>
        <v>0.631578947368421</v>
      </c>
      <c r="O59" s="11">
        <f t="shared" si="18"/>
        <v>22.736842105263158</v>
      </c>
      <c r="P59" s="5">
        <f t="shared" si="13"/>
        <v>94.73684210526316</v>
      </c>
      <c r="Q59" s="9">
        <f t="shared" si="14"/>
        <v>0</v>
      </c>
      <c r="R59" s="9">
        <f t="shared" si="15"/>
        <v>1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24</v>
      </c>
      <c r="M60" s="9">
        <f t="shared" si="17"/>
        <v>12</v>
      </c>
      <c r="N60" s="5">
        <f t="shared" si="12"/>
        <v>0</v>
      </c>
      <c r="O60" s="11">
        <f t="shared" si="18"/>
        <v>22.736842105263158</v>
      </c>
      <c r="P60" s="5">
        <f t="shared" si="13"/>
        <v>94.73684210526316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24</v>
      </c>
      <c r="M61" s="9">
        <f t="shared" si="17"/>
        <v>12</v>
      </c>
      <c r="N61" s="5">
        <f t="shared" si="12"/>
        <v>0</v>
      </c>
      <c r="O61" s="11">
        <f t="shared" si="18"/>
        <v>22.736842105263158</v>
      </c>
      <c r="P61" s="5">
        <f t="shared" si="13"/>
        <v>94.73684210526316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25</v>
      </c>
      <c r="M62" s="9">
        <f t="shared" si="17"/>
        <v>12</v>
      </c>
      <c r="N62" s="5">
        <f t="shared" si="12"/>
        <v>0.631578947368421</v>
      </c>
      <c r="O62" s="11">
        <f t="shared" si="18"/>
        <v>23.36842105263158</v>
      </c>
      <c r="P62" s="5">
        <f t="shared" si="13"/>
        <v>97.36842105263158</v>
      </c>
      <c r="Q62" s="9">
        <f t="shared" si="14"/>
        <v>0</v>
      </c>
      <c r="R62" s="9">
        <f t="shared" si="15"/>
        <v>1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25</v>
      </c>
      <c r="M63" s="9">
        <f t="shared" si="17"/>
        <v>12</v>
      </c>
      <c r="N63" s="5">
        <f t="shared" si="12"/>
        <v>0</v>
      </c>
      <c r="O63" s="11">
        <f t="shared" si="18"/>
        <v>23.36842105263158</v>
      </c>
      <c r="P63" s="5">
        <f t="shared" si="13"/>
        <v>97.36842105263158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25</v>
      </c>
      <c r="M64" s="9">
        <f t="shared" si="17"/>
        <v>13</v>
      </c>
      <c r="N64" s="5">
        <f t="shared" si="12"/>
        <v>0.631578947368421</v>
      </c>
      <c r="O64" s="11">
        <f t="shared" si="18"/>
        <v>24</v>
      </c>
      <c r="P64" s="5">
        <f t="shared" si="13"/>
        <v>100</v>
      </c>
      <c r="Q64" s="9">
        <f t="shared" si="14"/>
        <v>0</v>
      </c>
      <c r="R64" s="9">
        <f t="shared" si="15"/>
        <v>1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25</v>
      </c>
      <c r="M65" s="9">
        <f t="shared" si="17"/>
        <v>13</v>
      </c>
      <c r="N65" s="5">
        <f t="shared" si="12"/>
        <v>0</v>
      </c>
      <c r="O65" s="11">
        <f t="shared" si="18"/>
        <v>24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1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6"/>
        <v>26</v>
      </c>
      <c r="M66" s="9">
        <f t="shared" si="17"/>
        <v>13</v>
      </c>
      <c r="N66" s="5">
        <f t="shared" si="12"/>
        <v>0.631578947368421</v>
      </c>
      <c r="O66" s="11">
        <f t="shared" si="18"/>
        <v>24.63157894736842</v>
      </c>
      <c r="P66" s="5">
        <f t="shared" si="13"/>
        <v>102.63157894736842</v>
      </c>
      <c r="Q66" s="9">
        <f t="shared" si="14"/>
        <v>0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26</v>
      </c>
      <c r="M67" s="9">
        <f t="shared" si="17"/>
        <v>13</v>
      </c>
      <c r="N67" s="5">
        <f t="shared" si="12"/>
        <v>0</v>
      </c>
      <c r="O67" s="11">
        <f t="shared" si="18"/>
        <v>24.63157894736842</v>
      </c>
      <c r="P67" s="5">
        <f t="shared" si="13"/>
        <v>102.63157894736842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>
        <v>1</v>
      </c>
      <c r="D68"/>
      <c r="E68"/>
      <c r="F68"/>
      <c r="G68"/>
      <c r="H68"/>
      <c r="I68">
        <v>1</v>
      </c>
      <c r="J68" s="9">
        <f aca="true" t="shared" si="19" ref="J68:J101">-B68-C68+D68+E68</f>
        <v>-1</v>
      </c>
      <c r="K68" s="9">
        <f aca="true" t="shared" si="20" ref="K68:K101">-F68-G68+H68+I68</f>
        <v>1</v>
      </c>
      <c r="L68" s="9">
        <f t="shared" si="16"/>
        <v>25</v>
      </c>
      <c r="M68" s="9">
        <f t="shared" si="17"/>
        <v>14</v>
      </c>
      <c r="N68" s="5">
        <f aca="true" t="shared" si="21" ref="N68:N101">(+J68+K68)*($J$103/($J$103+$K$103))</f>
        <v>0</v>
      </c>
      <c r="O68" s="11">
        <f t="shared" si="18"/>
        <v>24.63157894736842</v>
      </c>
      <c r="P68" s="5">
        <f aca="true" t="shared" si="22" ref="P68:P99">O68*100/$N$103</f>
        <v>102.63157894736842</v>
      </c>
      <c r="Q68" s="9">
        <f aca="true" t="shared" si="23" ref="Q68:Q101">+B68+C68+F68+G68</f>
        <v>1</v>
      </c>
      <c r="R68" s="9">
        <f aca="true" t="shared" si="24" ref="R68:R101">D68+E68+H68+I68</f>
        <v>1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25</v>
      </c>
      <c r="M69" s="9">
        <f aca="true" t="shared" si="26" ref="M69:M101">M68+K69</f>
        <v>14</v>
      </c>
      <c r="N69" s="5">
        <f t="shared" si="21"/>
        <v>0</v>
      </c>
      <c r="O69" s="11">
        <f aca="true" t="shared" si="27" ref="O69:O100">O68+N69</f>
        <v>24.63157894736842</v>
      </c>
      <c r="P69" s="5">
        <f t="shared" si="22"/>
        <v>102.63157894736842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>
        <v>1</v>
      </c>
      <c r="C70"/>
      <c r="D70" s="12"/>
      <c r="E70" s="12"/>
      <c r="F70" s="12"/>
      <c r="G70"/>
      <c r="H70" s="12"/>
      <c r="I70" s="12"/>
      <c r="J70" s="9">
        <f t="shared" si="19"/>
        <v>-1</v>
      </c>
      <c r="K70" s="9">
        <f t="shared" si="20"/>
        <v>0</v>
      </c>
      <c r="L70" s="9">
        <f t="shared" si="25"/>
        <v>24</v>
      </c>
      <c r="M70" s="9">
        <f t="shared" si="26"/>
        <v>14</v>
      </c>
      <c r="N70" s="5">
        <f t="shared" si="21"/>
        <v>-0.631578947368421</v>
      </c>
      <c r="O70" s="11">
        <f t="shared" si="27"/>
        <v>24</v>
      </c>
      <c r="P70" s="5">
        <f t="shared" si="22"/>
        <v>100</v>
      </c>
      <c r="Q70" s="9">
        <f t="shared" si="23"/>
        <v>1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24</v>
      </c>
      <c r="M71" s="9">
        <f t="shared" si="26"/>
        <v>14</v>
      </c>
      <c r="N71" s="5">
        <f t="shared" si="21"/>
        <v>0</v>
      </c>
      <c r="O71" s="11">
        <f t="shared" si="27"/>
        <v>24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24</v>
      </c>
      <c r="M72" s="9">
        <f t="shared" si="26"/>
        <v>14</v>
      </c>
      <c r="N72" s="5">
        <f t="shared" si="21"/>
        <v>0</v>
      </c>
      <c r="O72" s="11">
        <f t="shared" si="27"/>
        <v>24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24</v>
      </c>
      <c r="M73" s="9">
        <f t="shared" si="26"/>
        <v>14</v>
      </c>
      <c r="N73" s="5">
        <f t="shared" si="21"/>
        <v>0</v>
      </c>
      <c r="O73" s="11">
        <f t="shared" si="27"/>
        <v>24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24</v>
      </c>
      <c r="M74" s="9">
        <f t="shared" si="26"/>
        <v>14</v>
      </c>
      <c r="N74" s="5">
        <f t="shared" si="21"/>
        <v>0</v>
      </c>
      <c r="O74" s="11">
        <f t="shared" si="27"/>
        <v>24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24</v>
      </c>
      <c r="M75" s="9">
        <f t="shared" si="26"/>
        <v>14</v>
      </c>
      <c r="N75" s="5">
        <f t="shared" si="21"/>
        <v>0</v>
      </c>
      <c r="O75" s="11">
        <f t="shared" si="27"/>
        <v>24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24</v>
      </c>
      <c r="M76" s="9">
        <f t="shared" si="26"/>
        <v>14</v>
      </c>
      <c r="N76" s="5">
        <f t="shared" si="21"/>
        <v>0</v>
      </c>
      <c r="O76" s="11">
        <f t="shared" si="27"/>
        <v>24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24</v>
      </c>
      <c r="M77" s="9">
        <f t="shared" si="26"/>
        <v>14</v>
      </c>
      <c r="N77" s="5">
        <f t="shared" si="21"/>
        <v>0</v>
      </c>
      <c r="O77" s="11">
        <f t="shared" si="27"/>
        <v>24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24</v>
      </c>
      <c r="M78" s="9">
        <f t="shared" si="26"/>
        <v>14</v>
      </c>
      <c r="N78" s="5">
        <f t="shared" si="21"/>
        <v>0</v>
      </c>
      <c r="O78" s="11">
        <f t="shared" si="27"/>
        <v>24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24</v>
      </c>
      <c r="M79" s="9">
        <f t="shared" si="26"/>
        <v>14</v>
      </c>
      <c r="N79" s="5">
        <f t="shared" si="21"/>
        <v>0</v>
      </c>
      <c r="O79" s="11">
        <f t="shared" si="27"/>
        <v>24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24</v>
      </c>
      <c r="M80" s="9">
        <f t="shared" si="26"/>
        <v>14</v>
      </c>
      <c r="N80" s="5">
        <f t="shared" si="21"/>
        <v>0</v>
      </c>
      <c r="O80" s="11">
        <f t="shared" si="27"/>
        <v>24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24</v>
      </c>
      <c r="M81" s="9">
        <f t="shared" si="26"/>
        <v>14</v>
      </c>
      <c r="N81" s="5">
        <f t="shared" si="21"/>
        <v>0</v>
      </c>
      <c r="O81" s="11">
        <f t="shared" si="27"/>
        <v>24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24</v>
      </c>
      <c r="M82" s="9">
        <f t="shared" si="26"/>
        <v>14</v>
      </c>
      <c r="N82" s="5">
        <f t="shared" si="21"/>
        <v>0</v>
      </c>
      <c r="O82" s="11">
        <f t="shared" si="27"/>
        <v>24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24</v>
      </c>
      <c r="M83" s="9">
        <f t="shared" si="26"/>
        <v>14</v>
      </c>
      <c r="N83" s="5">
        <f t="shared" si="21"/>
        <v>0</v>
      </c>
      <c r="O83" s="11">
        <f t="shared" si="27"/>
        <v>24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24</v>
      </c>
      <c r="M84" s="9">
        <f t="shared" si="26"/>
        <v>14</v>
      </c>
      <c r="N84" s="5">
        <f t="shared" si="21"/>
        <v>0</v>
      </c>
      <c r="O84" s="11">
        <f t="shared" si="27"/>
        <v>24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24</v>
      </c>
      <c r="M85" s="9">
        <f t="shared" si="26"/>
        <v>14</v>
      </c>
      <c r="N85" s="5">
        <f t="shared" si="21"/>
        <v>0</v>
      </c>
      <c r="O85" s="11">
        <f t="shared" si="27"/>
        <v>24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24</v>
      </c>
      <c r="M86" s="9">
        <f t="shared" si="26"/>
        <v>14</v>
      </c>
      <c r="N86" s="5">
        <f t="shared" si="21"/>
        <v>0</v>
      </c>
      <c r="O86" s="11">
        <f t="shared" si="27"/>
        <v>24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24</v>
      </c>
      <c r="M87" s="9">
        <f t="shared" si="26"/>
        <v>14</v>
      </c>
      <c r="N87" s="5">
        <f t="shared" si="21"/>
        <v>0</v>
      </c>
      <c r="O87" s="11">
        <f t="shared" si="27"/>
        <v>24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24</v>
      </c>
      <c r="M88" s="9">
        <f t="shared" si="26"/>
        <v>14</v>
      </c>
      <c r="N88" s="5">
        <f t="shared" si="21"/>
        <v>0</v>
      </c>
      <c r="O88" s="11">
        <f t="shared" si="27"/>
        <v>24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24</v>
      </c>
      <c r="M89" s="9">
        <f t="shared" si="26"/>
        <v>14</v>
      </c>
      <c r="N89" s="5">
        <f t="shared" si="21"/>
        <v>0</v>
      </c>
      <c r="O89" s="11">
        <f t="shared" si="27"/>
        <v>24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24</v>
      </c>
      <c r="M90" s="9">
        <f t="shared" si="26"/>
        <v>14</v>
      </c>
      <c r="N90" s="5">
        <f t="shared" si="21"/>
        <v>0</v>
      </c>
      <c r="O90" s="11">
        <f t="shared" si="27"/>
        <v>24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24</v>
      </c>
      <c r="M91" s="9">
        <f t="shared" si="26"/>
        <v>14</v>
      </c>
      <c r="N91" s="5">
        <f t="shared" si="21"/>
        <v>0</v>
      </c>
      <c r="O91" s="11">
        <f t="shared" si="27"/>
        <v>24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24</v>
      </c>
      <c r="M92" s="9">
        <f t="shared" si="26"/>
        <v>14</v>
      </c>
      <c r="N92" s="5">
        <f t="shared" si="21"/>
        <v>0</v>
      </c>
      <c r="O92" s="11">
        <f t="shared" si="27"/>
        <v>24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24</v>
      </c>
      <c r="M93" s="9">
        <f t="shared" si="26"/>
        <v>14</v>
      </c>
      <c r="N93" s="5">
        <f t="shared" si="21"/>
        <v>0</v>
      </c>
      <c r="O93" s="11">
        <f t="shared" si="27"/>
        <v>24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24</v>
      </c>
      <c r="M94" s="9">
        <f t="shared" si="26"/>
        <v>14</v>
      </c>
      <c r="N94" s="5">
        <f t="shared" si="21"/>
        <v>0</v>
      </c>
      <c r="O94" s="11">
        <f t="shared" si="27"/>
        <v>24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24</v>
      </c>
      <c r="M95" s="9">
        <f t="shared" si="26"/>
        <v>14</v>
      </c>
      <c r="N95" s="5">
        <f t="shared" si="21"/>
        <v>0</v>
      </c>
      <c r="O95" s="11">
        <f t="shared" si="27"/>
        <v>24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24</v>
      </c>
      <c r="M96" s="9">
        <f t="shared" si="26"/>
        <v>14</v>
      </c>
      <c r="N96" s="5">
        <f t="shared" si="21"/>
        <v>0</v>
      </c>
      <c r="O96" s="11">
        <f t="shared" si="27"/>
        <v>24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24</v>
      </c>
      <c r="M97" s="9">
        <f t="shared" si="26"/>
        <v>14</v>
      </c>
      <c r="N97" s="5">
        <f t="shared" si="21"/>
        <v>0</v>
      </c>
      <c r="O97" s="11">
        <f t="shared" si="27"/>
        <v>24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24</v>
      </c>
      <c r="M98" s="9">
        <f t="shared" si="26"/>
        <v>14</v>
      </c>
      <c r="N98" s="5">
        <f t="shared" si="21"/>
        <v>0</v>
      </c>
      <c r="O98" s="11">
        <f t="shared" si="27"/>
        <v>24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24</v>
      </c>
      <c r="M99" s="9">
        <f t="shared" si="26"/>
        <v>14</v>
      </c>
      <c r="N99" s="5">
        <f t="shared" si="21"/>
        <v>0</v>
      </c>
      <c r="O99" s="11">
        <f t="shared" si="27"/>
        <v>24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24</v>
      </c>
      <c r="M100" s="9">
        <f t="shared" si="26"/>
        <v>14</v>
      </c>
      <c r="N100" s="5">
        <f t="shared" si="21"/>
        <v>0</v>
      </c>
      <c r="O100" s="11">
        <f t="shared" si="27"/>
        <v>24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24</v>
      </c>
      <c r="M101" s="9">
        <f t="shared" si="26"/>
        <v>14</v>
      </c>
      <c r="N101" s="5">
        <f t="shared" si="21"/>
        <v>0</v>
      </c>
      <c r="O101" s="11">
        <f>O100+N101</f>
        <v>24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8" ref="B103:K103">SUM(B4:B101)</f>
        <v>3</v>
      </c>
      <c r="C103" s="9">
        <f t="shared" si="28"/>
        <v>3</v>
      </c>
      <c r="D103" s="9">
        <f t="shared" si="28"/>
        <v>12</v>
      </c>
      <c r="E103" s="9">
        <f t="shared" si="28"/>
        <v>18</v>
      </c>
      <c r="F103" s="9">
        <f t="shared" si="28"/>
        <v>1</v>
      </c>
      <c r="G103" s="9">
        <f t="shared" si="28"/>
        <v>2</v>
      </c>
      <c r="H103" s="9">
        <f t="shared" si="28"/>
        <v>5</v>
      </c>
      <c r="I103" s="9">
        <f t="shared" si="28"/>
        <v>12</v>
      </c>
      <c r="J103" s="9">
        <f t="shared" si="28"/>
        <v>24</v>
      </c>
      <c r="K103" s="9">
        <f t="shared" si="28"/>
        <v>14</v>
      </c>
      <c r="N103" s="5">
        <f>SUM(N4:N101)</f>
        <v>24</v>
      </c>
      <c r="Q103" s="11">
        <f>SUM(Q4:Q101)</f>
        <v>9</v>
      </c>
      <c r="R103" s="11">
        <f>SUM(R4:R101)</f>
        <v>47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1">
      <selection activeCell="U83" sqref="U83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83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0.7727272727272727</v>
      </c>
      <c r="AA4" s="5">
        <f aca="true" t="shared" si="6" ref="AA4:AA17">Z4*100/$Z$18</f>
        <v>4.545454545454545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24</v>
      </c>
      <c r="W5"/>
      <c r="X5"/>
      <c r="Y5" s="1" t="s">
        <v>42</v>
      </c>
      <c r="Z5" s="11">
        <f>SUM(N11:N17)</f>
        <v>1.5454545454545454</v>
      </c>
      <c r="AA5" s="5">
        <f t="shared" si="6"/>
        <v>9.09090909090909</v>
      </c>
      <c r="AB5" s="11">
        <f>SUM(Q11:Q17)+SUM(R11:R17)</f>
        <v>2</v>
      </c>
      <c r="AC5" s="11">
        <f>100*SUM(R11:R17)/AB5</f>
        <v>100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2</v>
      </c>
      <c r="W6"/>
      <c r="X6" s="1" t="s">
        <v>44</v>
      </c>
      <c r="Z6" s="11">
        <f>SUM(N18:N24)</f>
        <v>3.090909090909091</v>
      </c>
      <c r="AA6" s="5">
        <f t="shared" si="6"/>
        <v>18.18181818181818</v>
      </c>
      <c r="AB6" s="11">
        <f>SUM(Q18:Q24)+SUM(R18:R24)</f>
        <v>4</v>
      </c>
      <c r="AC6" s="11">
        <f>100*SUM(R18:R24)/AB6</f>
        <v>100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92.3076923076923</v>
      </c>
      <c r="W7"/>
      <c r="Y7" s="1" t="s">
        <v>46</v>
      </c>
      <c r="Z7" s="11">
        <f>SUM(N25:N31)</f>
        <v>0.7727272727272727</v>
      </c>
      <c r="AA7" s="5">
        <f t="shared" si="6"/>
        <v>4.545454545454545</v>
      </c>
      <c r="AB7" s="11">
        <f>SUM(Q25:Q31)+SUM(R25:R31)</f>
        <v>1</v>
      </c>
      <c r="AC7" s="11">
        <f>100*SUM(R25:R31)/AB7</f>
        <v>100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4.636363636363637</v>
      </c>
      <c r="AA8" s="5">
        <f t="shared" si="6"/>
        <v>27.272727272727277</v>
      </c>
      <c r="AB8" s="11">
        <f>SUM(Q32:Q38)+SUM(R32:R38)</f>
        <v>6</v>
      </c>
      <c r="AC8" s="11">
        <f>100*SUM(R32:R38)/AB8</f>
        <v>100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27">
        <v>32753</v>
      </c>
      <c r="B10" s="12"/>
      <c r="C10" s="12"/>
      <c r="D10" s="12"/>
      <c r="E10" s="12">
        <v>1</v>
      </c>
      <c r="F10" s="12"/>
      <c r="G10" s="12"/>
      <c r="H10" s="12"/>
      <c r="I10" s="12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0.7727272727272727</v>
      </c>
      <c r="O10" s="11">
        <f t="shared" si="9"/>
        <v>0.7727272727272727</v>
      </c>
      <c r="P10" s="5">
        <f t="shared" si="3"/>
        <v>4.545454545454545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44.44444444444444</v>
      </c>
      <c r="W10"/>
      <c r="X10" s="8" t="s">
        <v>50</v>
      </c>
      <c r="Z10" s="11">
        <f>SUM(N46:N52)</f>
        <v>6.954545454545455</v>
      </c>
      <c r="AA10" s="5">
        <f t="shared" si="6"/>
        <v>40.909090909090914</v>
      </c>
      <c r="AB10" s="11">
        <f>SUM(Q46:Q52)+SUM(R46:R52)</f>
        <v>9</v>
      </c>
      <c r="AC10" s="11">
        <f>100*SUM(R46:R52)/AB10</f>
        <v>100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1">
        <f t="shared" si="9"/>
        <v>0.7727272727272727</v>
      </c>
      <c r="P11" s="5">
        <f t="shared" si="3"/>
        <v>4.545454545454545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16.666666666666664</v>
      </c>
      <c r="W11"/>
      <c r="Y11" s="8" t="s">
        <v>52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27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2</v>
      </c>
      <c r="M12" s="9">
        <f t="shared" si="8"/>
        <v>0</v>
      </c>
      <c r="N12" s="5">
        <f t="shared" si="2"/>
        <v>0.7727272727272727</v>
      </c>
      <c r="O12" s="11">
        <f t="shared" si="9"/>
        <v>1.5454545454545454</v>
      </c>
      <c r="P12" s="5">
        <f t="shared" si="3"/>
        <v>9.09090909090909</v>
      </c>
      <c r="Q12" s="9">
        <f t="shared" si="4"/>
        <v>0</v>
      </c>
      <c r="R12" s="9">
        <f t="shared" si="5"/>
        <v>1</v>
      </c>
      <c r="U12" s="8" t="s">
        <v>53</v>
      </c>
      <c r="V12" s="5">
        <f>100*((E103+I103)/(E103+D103+I103+H103))</f>
        <v>37.5</v>
      </c>
      <c r="W12"/>
      <c r="X12" s="8" t="s">
        <v>54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0</v>
      </c>
      <c r="N13" s="5">
        <f t="shared" si="2"/>
        <v>0</v>
      </c>
      <c r="O13" s="11">
        <f t="shared" si="9"/>
        <v>1.5454545454545454</v>
      </c>
      <c r="P13" s="5">
        <f t="shared" si="3"/>
        <v>9.09090909090909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0.7727272727272727</v>
      </c>
      <c r="AA13" s="5">
        <f t="shared" si="6"/>
        <v>4.545454545454545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0</v>
      </c>
      <c r="O14" s="11">
        <f t="shared" si="9"/>
        <v>1.5454545454545454</v>
      </c>
      <c r="P14" s="5">
        <f t="shared" si="3"/>
        <v>9.09090909090909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-1.5454545454545454</v>
      </c>
      <c r="AA14" s="5">
        <f t="shared" si="6"/>
        <v>-9.09090909090909</v>
      </c>
      <c r="AB14" s="11">
        <f>SUM(Q74:Q80)+SUM(R74:R80)</f>
        <v>2</v>
      </c>
      <c r="AC14" s="11">
        <f>100*SUM(R74:R80)/AB14</f>
        <v>0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1">
        <f t="shared" si="9"/>
        <v>1.5454545454545454</v>
      </c>
      <c r="P15" s="5">
        <f t="shared" si="3"/>
        <v>9.09090909090909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1">
        <f t="shared" si="9"/>
        <v>1.5454545454545454</v>
      </c>
      <c r="P16" s="5">
        <f t="shared" si="3"/>
        <v>9.09090909090909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>
        <v>1</v>
      </c>
      <c r="E17" s="12"/>
      <c r="F17" s="12"/>
      <c r="G17"/>
      <c r="H17" s="12"/>
      <c r="I17" s="12"/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8"/>
        <v>0</v>
      </c>
      <c r="N17" s="5">
        <f t="shared" si="2"/>
        <v>0.7727272727272727</v>
      </c>
      <c r="O17" s="11">
        <f t="shared" si="9"/>
        <v>2.3181818181818183</v>
      </c>
      <c r="P17" s="5">
        <f t="shared" si="3"/>
        <v>13.636363636363638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0</v>
      </c>
      <c r="N18" s="5">
        <f t="shared" si="2"/>
        <v>0</v>
      </c>
      <c r="O18" s="11">
        <f t="shared" si="9"/>
        <v>2.3181818181818183</v>
      </c>
      <c r="P18" s="5">
        <f t="shared" si="3"/>
        <v>13.636363636363638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17</v>
      </c>
      <c r="AA18" s="9">
        <f>SUM(AA4:AA17)</f>
        <v>100.00000000000001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0</v>
      </c>
      <c r="N19" s="5">
        <f t="shared" si="2"/>
        <v>0</v>
      </c>
      <c r="O19" s="11">
        <f t="shared" si="9"/>
        <v>2.3181818181818183</v>
      </c>
      <c r="P19" s="5">
        <f t="shared" si="3"/>
        <v>13.636363636363638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8"/>
        <v>0</v>
      </c>
      <c r="N20" s="5">
        <f t="shared" si="2"/>
        <v>0</v>
      </c>
      <c r="O20" s="11">
        <f t="shared" si="9"/>
        <v>2.3181818181818183</v>
      </c>
      <c r="P20" s="5">
        <f t="shared" si="3"/>
        <v>13.636363636363638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0</v>
      </c>
      <c r="N21" s="5">
        <f t="shared" si="2"/>
        <v>0</v>
      </c>
      <c r="O21" s="11">
        <f t="shared" si="9"/>
        <v>2.3181818181818183</v>
      </c>
      <c r="P21" s="5">
        <f t="shared" si="3"/>
        <v>13.636363636363638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4</v>
      </c>
      <c r="M22" s="9">
        <f t="shared" si="8"/>
        <v>0</v>
      </c>
      <c r="N22" s="5">
        <f t="shared" si="2"/>
        <v>0.7727272727272727</v>
      </c>
      <c r="O22" s="11">
        <f t="shared" si="9"/>
        <v>3.090909090909091</v>
      </c>
      <c r="P22" s="5">
        <f t="shared" si="3"/>
        <v>18.18181818181818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8"/>
        <v>0</v>
      </c>
      <c r="N23" s="5">
        <f t="shared" si="2"/>
        <v>0</v>
      </c>
      <c r="O23" s="11">
        <f t="shared" si="9"/>
        <v>3.090909090909091</v>
      </c>
      <c r="P23" s="5">
        <f t="shared" si="3"/>
        <v>18.18181818181818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>
        <v>1</v>
      </c>
      <c r="E24" s="12">
        <v>1</v>
      </c>
      <c r="F24" s="12"/>
      <c r="G24"/>
      <c r="H24" s="12">
        <v>1</v>
      </c>
      <c r="I24" s="12"/>
      <c r="J24" s="9">
        <f t="shared" si="0"/>
        <v>2</v>
      </c>
      <c r="K24" s="9">
        <f t="shared" si="1"/>
        <v>1</v>
      </c>
      <c r="L24" s="9">
        <f t="shared" si="7"/>
        <v>6</v>
      </c>
      <c r="M24" s="9">
        <f t="shared" si="8"/>
        <v>1</v>
      </c>
      <c r="N24" s="5">
        <f t="shared" si="2"/>
        <v>2.3181818181818183</v>
      </c>
      <c r="O24" s="11">
        <f t="shared" si="9"/>
        <v>5.409090909090909</v>
      </c>
      <c r="P24" s="5">
        <f t="shared" si="3"/>
        <v>31.818181818181817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1</v>
      </c>
      <c r="N25" s="5">
        <f t="shared" si="2"/>
        <v>0</v>
      </c>
      <c r="O25" s="11">
        <f t="shared" si="9"/>
        <v>5.409090909090909</v>
      </c>
      <c r="P25" s="5">
        <f t="shared" si="3"/>
        <v>31.818181818181817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6</v>
      </c>
      <c r="M26" s="9">
        <f t="shared" si="8"/>
        <v>1</v>
      </c>
      <c r="N26" s="5">
        <f t="shared" si="2"/>
        <v>0</v>
      </c>
      <c r="O26" s="11">
        <f t="shared" si="9"/>
        <v>5.409090909090909</v>
      </c>
      <c r="P26" s="5">
        <f t="shared" si="3"/>
        <v>31.818181818181817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>
        <v>1</v>
      </c>
      <c r="I27"/>
      <c r="J27" s="9">
        <f t="shared" si="0"/>
        <v>0</v>
      </c>
      <c r="K27" s="9">
        <f t="shared" si="1"/>
        <v>1</v>
      </c>
      <c r="L27" s="9">
        <f t="shared" si="7"/>
        <v>6</v>
      </c>
      <c r="M27" s="9">
        <f t="shared" si="8"/>
        <v>2</v>
      </c>
      <c r="N27" s="5">
        <f t="shared" si="2"/>
        <v>0.7727272727272727</v>
      </c>
      <c r="O27" s="11">
        <f t="shared" si="9"/>
        <v>6.181818181818182</v>
      </c>
      <c r="P27" s="5">
        <f t="shared" si="3"/>
        <v>36.36363636363636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6</v>
      </c>
      <c r="M28" s="9">
        <f t="shared" si="8"/>
        <v>2</v>
      </c>
      <c r="N28" s="5">
        <f t="shared" si="2"/>
        <v>0</v>
      </c>
      <c r="O28" s="11">
        <f t="shared" si="9"/>
        <v>6.181818181818182</v>
      </c>
      <c r="P28" s="5">
        <f t="shared" si="3"/>
        <v>36.36363636363636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2</v>
      </c>
      <c r="N29" s="5">
        <f t="shared" si="2"/>
        <v>0</v>
      </c>
      <c r="O29" s="11">
        <f t="shared" si="9"/>
        <v>6.181818181818182</v>
      </c>
      <c r="P29" s="5">
        <f t="shared" si="3"/>
        <v>36.36363636363636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2</v>
      </c>
      <c r="N30" s="5">
        <f t="shared" si="2"/>
        <v>0</v>
      </c>
      <c r="O30" s="11">
        <f t="shared" si="9"/>
        <v>6.181818181818182</v>
      </c>
      <c r="P30" s="5">
        <f t="shared" si="3"/>
        <v>36.36363636363636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2</v>
      </c>
      <c r="N31" s="5">
        <f t="shared" si="2"/>
        <v>0</v>
      </c>
      <c r="O31" s="11">
        <f t="shared" si="9"/>
        <v>6.181818181818182</v>
      </c>
      <c r="P31" s="5">
        <f t="shared" si="3"/>
        <v>36.36363636363636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6</v>
      </c>
      <c r="M32" s="9">
        <f t="shared" si="8"/>
        <v>2</v>
      </c>
      <c r="N32" s="5">
        <f t="shared" si="2"/>
        <v>0</v>
      </c>
      <c r="O32" s="11">
        <f t="shared" si="9"/>
        <v>6.181818181818182</v>
      </c>
      <c r="P32" s="5">
        <f t="shared" si="3"/>
        <v>36.36363636363636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>
        <v>1</v>
      </c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7"/>
        <v>7</v>
      </c>
      <c r="M33" s="9">
        <f t="shared" si="8"/>
        <v>2</v>
      </c>
      <c r="N33" s="5">
        <f t="shared" si="2"/>
        <v>0.7727272727272727</v>
      </c>
      <c r="O33" s="11">
        <f t="shared" si="9"/>
        <v>6.954545454545454</v>
      </c>
      <c r="P33" s="5">
        <f t="shared" si="3"/>
        <v>40.90909090909091</v>
      </c>
      <c r="Q33" s="9">
        <f t="shared" si="4"/>
        <v>0</v>
      </c>
      <c r="R33" s="9">
        <f t="shared" si="5"/>
        <v>1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7</v>
      </c>
      <c r="M34" s="9">
        <f t="shared" si="8"/>
        <v>2</v>
      </c>
      <c r="N34" s="5">
        <f t="shared" si="2"/>
        <v>0</v>
      </c>
      <c r="O34" s="11">
        <f t="shared" si="9"/>
        <v>6.954545454545454</v>
      </c>
      <c r="P34" s="5">
        <f t="shared" si="3"/>
        <v>40.90909090909091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7</v>
      </c>
      <c r="M35" s="9">
        <f t="shared" si="8"/>
        <v>2</v>
      </c>
      <c r="N35" s="5">
        <f t="shared" si="2"/>
        <v>0</v>
      </c>
      <c r="O35" s="11">
        <f t="shared" si="9"/>
        <v>6.954545454545454</v>
      </c>
      <c r="P35" s="5">
        <f t="shared" si="3"/>
        <v>40.90909090909091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8</v>
      </c>
      <c r="M36" s="9">
        <f t="shared" si="8"/>
        <v>2</v>
      </c>
      <c r="N36" s="5">
        <f aca="true" t="shared" si="12" ref="N36:N67">(+J36+K36)*($J$103/($J$103+$K$103))</f>
        <v>0.7727272727272727</v>
      </c>
      <c r="O36" s="11">
        <f t="shared" si="9"/>
        <v>7.727272727272727</v>
      </c>
      <c r="P36" s="5">
        <f aca="true" t="shared" si="13" ref="P36:P67">O36*100/$N$103</f>
        <v>45.454545454545446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8</v>
      </c>
      <c r="M37" s="9">
        <f aca="true" t="shared" si="17" ref="M37:M68">M36+K37</f>
        <v>2</v>
      </c>
      <c r="N37" s="5">
        <f t="shared" si="12"/>
        <v>0</v>
      </c>
      <c r="O37" s="11">
        <f aca="true" t="shared" si="18" ref="O37:O68">O36+N37</f>
        <v>7.727272727272727</v>
      </c>
      <c r="P37" s="5">
        <f t="shared" si="13"/>
        <v>45.454545454545446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>
        <v>1</v>
      </c>
      <c r="E38" s="12">
        <v>1</v>
      </c>
      <c r="F38"/>
      <c r="G38"/>
      <c r="H38" s="12">
        <v>1</v>
      </c>
      <c r="I38" s="12">
        <v>1</v>
      </c>
      <c r="J38" s="9">
        <f t="shared" si="10"/>
        <v>2</v>
      </c>
      <c r="K38" s="9">
        <f t="shared" si="11"/>
        <v>2</v>
      </c>
      <c r="L38" s="9">
        <f t="shared" si="16"/>
        <v>10</v>
      </c>
      <c r="M38" s="9">
        <f t="shared" si="17"/>
        <v>4</v>
      </c>
      <c r="N38" s="5">
        <f t="shared" si="12"/>
        <v>3.090909090909091</v>
      </c>
      <c r="O38" s="11">
        <f t="shared" si="18"/>
        <v>10.818181818181817</v>
      </c>
      <c r="P38" s="5">
        <f t="shared" si="13"/>
        <v>63.63636363636363</v>
      </c>
      <c r="Q38" s="9">
        <f t="shared" si="14"/>
        <v>0</v>
      </c>
      <c r="R38" s="9">
        <f t="shared" si="15"/>
        <v>4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</v>
      </c>
      <c r="M39" s="9">
        <f t="shared" si="17"/>
        <v>4</v>
      </c>
      <c r="N39" s="5">
        <f t="shared" si="12"/>
        <v>0</v>
      </c>
      <c r="O39" s="11">
        <f t="shared" si="18"/>
        <v>10.818181818181817</v>
      </c>
      <c r="P39" s="5">
        <f t="shared" si="13"/>
        <v>63.63636363636363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</v>
      </c>
      <c r="M40" s="9">
        <f t="shared" si="17"/>
        <v>4</v>
      </c>
      <c r="N40" s="5">
        <f t="shared" si="12"/>
        <v>0</v>
      </c>
      <c r="O40" s="11">
        <f t="shared" si="18"/>
        <v>10.818181818181817</v>
      </c>
      <c r="P40" s="5">
        <f t="shared" si="13"/>
        <v>63.63636363636363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10</v>
      </c>
      <c r="M41" s="9">
        <f t="shared" si="17"/>
        <v>4</v>
      </c>
      <c r="N41" s="5">
        <f t="shared" si="12"/>
        <v>0</v>
      </c>
      <c r="O41" s="11">
        <f t="shared" si="18"/>
        <v>10.818181818181817</v>
      </c>
      <c r="P41" s="5">
        <f t="shared" si="13"/>
        <v>63.63636363636363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</v>
      </c>
      <c r="M42" s="9">
        <f t="shared" si="17"/>
        <v>4</v>
      </c>
      <c r="N42" s="5">
        <f t="shared" si="12"/>
        <v>0</v>
      </c>
      <c r="O42" s="11">
        <f t="shared" si="18"/>
        <v>10.818181818181817</v>
      </c>
      <c r="P42" s="5">
        <f t="shared" si="13"/>
        <v>63.63636363636363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10</v>
      </c>
      <c r="M43" s="9">
        <f t="shared" si="17"/>
        <v>4</v>
      </c>
      <c r="N43" s="5">
        <f t="shared" si="12"/>
        <v>0</v>
      </c>
      <c r="O43" s="11">
        <f t="shared" si="18"/>
        <v>10.818181818181817</v>
      </c>
      <c r="P43" s="5">
        <f t="shared" si="13"/>
        <v>63.63636363636363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10</v>
      </c>
      <c r="M44" s="9">
        <f t="shared" si="17"/>
        <v>4</v>
      </c>
      <c r="N44" s="5">
        <f t="shared" si="12"/>
        <v>0</v>
      </c>
      <c r="O44" s="11">
        <f t="shared" si="18"/>
        <v>10.818181818181817</v>
      </c>
      <c r="P44" s="5">
        <f t="shared" si="13"/>
        <v>63.63636363636363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4</v>
      </c>
      <c r="N45" s="5">
        <f t="shared" si="12"/>
        <v>0</v>
      </c>
      <c r="O45" s="11">
        <f t="shared" si="18"/>
        <v>10.818181818181817</v>
      </c>
      <c r="P45" s="5">
        <f t="shared" si="13"/>
        <v>63.63636363636363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4</v>
      </c>
      <c r="N46" s="5">
        <f t="shared" si="12"/>
        <v>0</v>
      </c>
      <c r="O46" s="11">
        <f t="shared" si="18"/>
        <v>10.818181818181817</v>
      </c>
      <c r="P46" s="5">
        <f t="shared" si="13"/>
        <v>63.63636363636363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4</v>
      </c>
      <c r="N47" s="5">
        <f t="shared" si="12"/>
        <v>0</v>
      </c>
      <c r="O47" s="11">
        <f t="shared" si="18"/>
        <v>10.818181818181817</v>
      </c>
      <c r="P47" s="5">
        <f t="shared" si="13"/>
        <v>63.63636363636363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>
        <v>2</v>
      </c>
      <c r="E48"/>
      <c r="F48"/>
      <c r="G48"/>
      <c r="H48">
        <v>1</v>
      </c>
      <c r="I48"/>
      <c r="J48" s="9">
        <f t="shared" si="10"/>
        <v>2</v>
      </c>
      <c r="K48" s="9">
        <f t="shared" si="11"/>
        <v>1</v>
      </c>
      <c r="L48" s="9">
        <f t="shared" si="16"/>
        <v>12</v>
      </c>
      <c r="M48" s="9">
        <f t="shared" si="17"/>
        <v>5</v>
      </c>
      <c r="N48" s="5">
        <f t="shared" si="12"/>
        <v>2.3181818181818183</v>
      </c>
      <c r="O48" s="11">
        <f t="shared" si="18"/>
        <v>13.136363636363635</v>
      </c>
      <c r="P48" s="5">
        <f t="shared" si="13"/>
        <v>77.27272727272727</v>
      </c>
      <c r="Q48" s="9">
        <f t="shared" si="14"/>
        <v>0</v>
      </c>
      <c r="R48" s="9">
        <f t="shared" si="15"/>
        <v>3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</v>
      </c>
      <c r="M49" s="9">
        <f t="shared" si="17"/>
        <v>5</v>
      </c>
      <c r="N49" s="5">
        <f t="shared" si="12"/>
        <v>0</v>
      </c>
      <c r="O49" s="11">
        <f t="shared" si="18"/>
        <v>13.136363636363635</v>
      </c>
      <c r="P49" s="5">
        <f t="shared" si="13"/>
        <v>77.27272727272727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>
        <v>4</v>
      </c>
      <c r="E50">
        <v>2</v>
      </c>
      <c r="F50"/>
      <c r="G50"/>
      <c r="H50"/>
      <c r="I50"/>
      <c r="J50" s="9">
        <f t="shared" si="10"/>
        <v>6</v>
      </c>
      <c r="K50" s="9">
        <f t="shared" si="11"/>
        <v>0</v>
      </c>
      <c r="L50" s="9">
        <f t="shared" si="16"/>
        <v>18</v>
      </c>
      <c r="M50" s="9">
        <f t="shared" si="17"/>
        <v>5</v>
      </c>
      <c r="N50" s="5">
        <f t="shared" si="12"/>
        <v>4.636363636363637</v>
      </c>
      <c r="O50" s="11">
        <f t="shared" si="18"/>
        <v>17.772727272727273</v>
      </c>
      <c r="P50" s="5">
        <f t="shared" si="13"/>
        <v>104.54545454545455</v>
      </c>
      <c r="Q50" s="9">
        <f t="shared" si="14"/>
        <v>0</v>
      </c>
      <c r="R50" s="9">
        <f t="shared" si="15"/>
        <v>6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18</v>
      </c>
      <c r="M51" s="9">
        <f t="shared" si="17"/>
        <v>5</v>
      </c>
      <c r="N51" s="5">
        <f t="shared" si="12"/>
        <v>0</v>
      </c>
      <c r="O51" s="11">
        <f t="shared" si="18"/>
        <v>17.772727272727273</v>
      </c>
      <c r="P51" s="5">
        <f t="shared" si="13"/>
        <v>104.54545454545455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6"/>
        <v>18</v>
      </c>
      <c r="M52" s="9">
        <f t="shared" si="17"/>
        <v>5</v>
      </c>
      <c r="N52" s="5">
        <f t="shared" si="12"/>
        <v>0</v>
      </c>
      <c r="O52" s="11">
        <f t="shared" si="18"/>
        <v>17.772727272727273</v>
      </c>
      <c r="P52" s="5">
        <f t="shared" si="13"/>
        <v>104.54545454545455</v>
      </c>
      <c r="Q52" s="9">
        <f t="shared" si="14"/>
        <v>0</v>
      </c>
      <c r="R52" s="9">
        <f t="shared" si="15"/>
        <v>0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18</v>
      </c>
      <c r="M53" s="9">
        <f t="shared" si="17"/>
        <v>5</v>
      </c>
      <c r="N53" s="5">
        <f t="shared" si="12"/>
        <v>0</v>
      </c>
      <c r="O53" s="11">
        <f t="shared" si="18"/>
        <v>17.772727272727273</v>
      </c>
      <c r="P53" s="5">
        <f t="shared" si="13"/>
        <v>104.54545454545455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18</v>
      </c>
      <c r="M54" s="9">
        <f t="shared" si="17"/>
        <v>5</v>
      </c>
      <c r="N54" s="5">
        <f t="shared" si="12"/>
        <v>0</v>
      </c>
      <c r="O54" s="11">
        <f t="shared" si="18"/>
        <v>17.772727272727273</v>
      </c>
      <c r="P54" s="5">
        <f t="shared" si="13"/>
        <v>104.54545454545455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18</v>
      </c>
      <c r="M55" s="9">
        <f t="shared" si="17"/>
        <v>5</v>
      </c>
      <c r="N55" s="5">
        <f t="shared" si="12"/>
        <v>0</v>
      </c>
      <c r="O55" s="11">
        <f t="shared" si="18"/>
        <v>17.772727272727273</v>
      </c>
      <c r="P55" s="5">
        <f t="shared" si="13"/>
        <v>104.54545454545455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18</v>
      </c>
      <c r="M56" s="9">
        <f t="shared" si="17"/>
        <v>5</v>
      </c>
      <c r="N56" s="5">
        <f t="shared" si="12"/>
        <v>0</v>
      </c>
      <c r="O56" s="11">
        <f t="shared" si="18"/>
        <v>17.772727272727273</v>
      </c>
      <c r="P56" s="5">
        <f t="shared" si="13"/>
        <v>104.54545454545455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18</v>
      </c>
      <c r="M57" s="9">
        <f t="shared" si="17"/>
        <v>5</v>
      </c>
      <c r="N57" s="5">
        <f t="shared" si="12"/>
        <v>0</v>
      </c>
      <c r="O57" s="11">
        <f t="shared" si="18"/>
        <v>17.772727272727273</v>
      </c>
      <c r="P57" s="5">
        <f t="shared" si="13"/>
        <v>104.54545454545455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18</v>
      </c>
      <c r="M58" s="9">
        <f t="shared" si="17"/>
        <v>5</v>
      </c>
      <c r="N58" s="5">
        <f t="shared" si="12"/>
        <v>0</v>
      </c>
      <c r="O58" s="11">
        <f t="shared" si="18"/>
        <v>17.772727272727273</v>
      </c>
      <c r="P58" s="5">
        <f t="shared" si="13"/>
        <v>104.54545454545455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18</v>
      </c>
      <c r="M59" s="9">
        <f t="shared" si="17"/>
        <v>5</v>
      </c>
      <c r="N59" s="5">
        <f t="shared" si="12"/>
        <v>0</v>
      </c>
      <c r="O59" s="11">
        <f t="shared" si="18"/>
        <v>17.772727272727273</v>
      </c>
      <c r="P59" s="5">
        <f t="shared" si="13"/>
        <v>104.54545454545455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18</v>
      </c>
      <c r="M60" s="9">
        <f t="shared" si="17"/>
        <v>5</v>
      </c>
      <c r="N60" s="5">
        <f t="shared" si="12"/>
        <v>0</v>
      </c>
      <c r="O60" s="11">
        <f t="shared" si="18"/>
        <v>17.772727272727273</v>
      </c>
      <c r="P60" s="5">
        <f t="shared" si="13"/>
        <v>104.54545454545455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18</v>
      </c>
      <c r="M61" s="9">
        <f t="shared" si="17"/>
        <v>5</v>
      </c>
      <c r="N61" s="5">
        <f t="shared" si="12"/>
        <v>0</v>
      </c>
      <c r="O61" s="11">
        <f t="shared" si="18"/>
        <v>17.772727272727273</v>
      </c>
      <c r="P61" s="5">
        <f t="shared" si="13"/>
        <v>104.54545454545455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18</v>
      </c>
      <c r="M62" s="9">
        <f t="shared" si="17"/>
        <v>5</v>
      </c>
      <c r="N62" s="5">
        <f t="shared" si="12"/>
        <v>0</v>
      </c>
      <c r="O62" s="11">
        <f t="shared" si="18"/>
        <v>17.772727272727273</v>
      </c>
      <c r="P62" s="5">
        <f t="shared" si="13"/>
        <v>104.54545454545455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18</v>
      </c>
      <c r="M63" s="9">
        <f t="shared" si="17"/>
        <v>5</v>
      </c>
      <c r="N63" s="5">
        <f t="shared" si="12"/>
        <v>0</v>
      </c>
      <c r="O63" s="11">
        <f t="shared" si="18"/>
        <v>17.772727272727273</v>
      </c>
      <c r="P63" s="5">
        <f t="shared" si="13"/>
        <v>104.54545454545455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18</v>
      </c>
      <c r="M64" s="9">
        <f t="shared" si="17"/>
        <v>5</v>
      </c>
      <c r="N64" s="5">
        <f t="shared" si="12"/>
        <v>0</v>
      </c>
      <c r="O64" s="11">
        <f t="shared" si="18"/>
        <v>17.772727272727273</v>
      </c>
      <c r="P64" s="5">
        <f t="shared" si="13"/>
        <v>104.54545454545455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18</v>
      </c>
      <c r="M65" s="9">
        <f t="shared" si="17"/>
        <v>5</v>
      </c>
      <c r="N65" s="5">
        <f t="shared" si="12"/>
        <v>0</v>
      </c>
      <c r="O65" s="11">
        <f t="shared" si="18"/>
        <v>17.772727272727273</v>
      </c>
      <c r="P65" s="5">
        <f t="shared" si="13"/>
        <v>104.54545454545455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6"/>
        <v>18</v>
      </c>
      <c r="M66" s="9">
        <f t="shared" si="17"/>
        <v>5</v>
      </c>
      <c r="N66" s="5">
        <f t="shared" si="12"/>
        <v>0</v>
      </c>
      <c r="O66" s="11">
        <f t="shared" si="18"/>
        <v>17.772727272727273</v>
      </c>
      <c r="P66" s="5">
        <f t="shared" si="13"/>
        <v>104.54545454545455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18</v>
      </c>
      <c r="M67" s="9">
        <f t="shared" si="17"/>
        <v>5</v>
      </c>
      <c r="N67" s="5">
        <f t="shared" si="12"/>
        <v>0</v>
      </c>
      <c r="O67" s="11">
        <f t="shared" si="18"/>
        <v>17.772727272727273</v>
      </c>
      <c r="P67" s="5">
        <f t="shared" si="13"/>
        <v>104.54545454545455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18</v>
      </c>
      <c r="M68" s="9">
        <f t="shared" si="17"/>
        <v>5</v>
      </c>
      <c r="N68" s="5">
        <f aca="true" t="shared" si="21" ref="N68:N101">(+J68+K68)*($J$103/($J$103+$K$103))</f>
        <v>0</v>
      </c>
      <c r="O68" s="11">
        <f t="shared" si="18"/>
        <v>17.772727272727273</v>
      </c>
      <c r="P68" s="5">
        <f aca="true" t="shared" si="22" ref="P68:P99">O68*100/$N$103</f>
        <v>104.54545454545455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18</v>
      </c>
      <c r="M69" s="9">
        <f aca="true" t="shared" si="26" ref="M69:M101">M68+K69</f>
        <v>5</v>
      </c>
      <c r="N69" s="5">
        <f t="shared" si="21"/>
        <v>0</v>
      </c>
      <c r="O69" s="11">
        <f aca="true" t="shared" si="27" ref="O69:O100">O68+N69</f>
        <v>17.772727272727273</v>
      </c>
      <c r="P69" s="5">
        <f t="shared" si="22"/>
        <v>104.54545454545455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>
        <v>1</v>
      </c>
      <c r="I70" s="12"/>
      <c r="J70" s="9">
        <f t="shared" si="19"/>
        <v>0</v>
      </c>
      <c r="K70" s="9">
        <f t="shared" si="20"/>
        <v>1</v>
      </c>
      <c r="L70" s="9">
        <f t="shared" si="25"/>
        <v>18</v>
      </c>
      <c r="M70" s="9">
        <f t="shared" si="26"/>
        <v>6</v>
      </c>
      <c r="N70" s="5">
        <f t="shared" si="21"/>
        <v>0.7727272727272727</v>
      </c>
      <c r="O70" s="11">
        <f t="shared" si="27"/>
        <v>18.545454545454547</v>
      </c>
      <c r="P70" s="5">
        <f t="shared" si="22"/>
        <v>109.09090909090911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18</v>
      </c>
      <c r="M71" s="9">
        <f t="shared" si="26"/>
        <v>6</v>
      </c>
      <c r="N71" s="5">
        <f t="shared" si="21"/>
        <v>0</v>
      </c>
      <c r="O71" s="11">
        <f t="shared" si="27"/>
        <v>18.545454545454547</v>
      </c>
      <c r="P71" s="5">
        <f t="shared" si="22"/>
        <v>109.09090909090911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18</v>
      </c>
      <c r="M72" s="9">
        <f t="shared" si="26"/>
        <v>6</v>
      </c>
      <c r="N72" s="5">
        <f t="shared" si="21"/>
        <v>0</v>
      </c>
      <c r="O72" s="11">
        <f t="shared" si="27"/>
        <v>18.545454545454547</v>
      </c>
      <c r="P72" s="5">
        <f t="shared" si="22"/>
        <v>109.09090909090911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18</v>
      </c>
      <c r="M73" s="9">
        <f t="shared" si="26"/>
        <v>6</v>
      </c>
      <c r="N73" s="5">
        <f t="shared" si="21"/>
        <v>0</v>
      </c>
      <c r="O73" s="11">
        <f t="shared" si="27"/>
        <v>18.545454545454547</v>
      </c>
      <c r="P73" s="5">
        <f t="shared" si="22"/>
        <v>109.09090909090911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18</v>
      </c>
      <c r="M74" s="9">
        <f t="shared" si="26"/>
        <v>6</v>
      </c>
      <c r="N74" s="5">
        <f t="shared" si="21"/>
        <v>0</v>
      </c>
      <c r="O74" s="11">
        <f t="shared" si="27"/>
        <v>18.545454545454547</v>
      </c>
      <c r="P74" s="5">
        <f t="shared" si="22"/>
        <v>109.09090909090911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18</v>
      </c>
      <c r="M75" s="9">
        <f t="shared" si="26"/>
        <v>6</v>
      </c>
      <c r="N75" s="5">
        <f t="shared" si="21"/>
        <v>0</v>
      </c>
      <c r="O75" s="11">
        <f t="shared" si="27"/>
        <v>18.545454545454547</v>
      </c>
      <c r="P75" s="5">
        <f t="shared" si="22"/>
        <v>109.09090909090911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>
        <v>1</v>
      </c>
      <c r="D76"/>
      <c r="E76"/>
      <c r="F76"/>
      <c r="G76"/>
      <c r="H76"/>
      <c r="I76"/>
      <c r="J76" s="9">
        <f t="shared" si="19"/>
        <v>-1</v>
      </c>
      <c r="K76" s="9">
        <f t="shared" si="20"/>
        <v>0</v>
      </c>
      <c r="L76" s="9">
        <f t="shared" si="25"/>
        <v>17</v>
      </c>
      <c r="M76" s="9">
        <f t="shared" si="26"/>
        <v>6</v>
      </c>
      <c r="N76" s="5">
        <f t="shared" si="21"/>
        <v>-0.7727272727272727</v>
      </c>
      <c r="O76" s="11">
        <f t="shared" si="27"/>
        <v>17.772727272727273</v>
      </c>
      <c r="P76" s="5">
        <f t="shared" si="22"/>
        <v>104.54545454545455</v>
      </c>
      <c r="Q76" s="9">
        <f t="shared" si="23"/>
        <v>1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17</v>
      </c>
      <c r="M77" s="9">
        <f t="shared" si="26"/>
        <v>6</v>
      </c>
      <c r="N77" s="5">
        <f t="shared" si="21"/>
        <v>0</v>
      </c>
      <c r="O77" s="11">
        <f t="shared" si="27"/>
        <v>17.772727272727273</v>
      </c>
      <c r="P77" s="5">
        <f t="shared" si="22"/>
        <v>104.54545454545455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17</v>
      </c>
      <c r="M78" s="9">
        <f t="shared" si="26"/>
        <v>6</v>
      </c>
      <c r="N78" s="5">
        <f t="shared" si="21"/>
        <v>0</v>
      </c>
      <c r="O78" s="11">
        <f t="shared" si="27"/>
        <v>17.772727272727273</v>
      </c>
      <c r="P78" s="5">
        <f t="shared" si="22"/>
        <v>104.54545454545455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17</v>
      </c>
      <c r="M79" s="9">
        <f t="shared" si="26"/>
        <v>6</v>
      </c>
      <c r="N79" s="5">
        <f t="shared" si="21"/>
        <v>0</v>
      </c>
      <c r="O79" s="11">
        <f t="shared" si="27"/>
        <v>17.772727272727273</v>
      </c>
      <c r="P79" s="5">
        <f t="shared" si="22"/>
        <v>104.54545454545455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17</v>
      </c>
      <c r="M80" s="9">
        <f t="shared" si="26"/>
        <v>5</v>
      </c>
      <c r="N80" s="5">
        <f t="shared" si="21"/>
        <v>-0.7727272727272727</v>
      </c>
      <c r="O80" s="11">
        <f t="shared" si="27"/>
        <v>17</v>
      </c>
      <c r="P80" s="5">
        <f t="shared" si="22"/>
        <v>100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17</v>
      </c>
      <c r="M81" s="9">
        <f t="shared" si="26"/>
        <v>5</v>
      </c>
      <c r="N81" s="5">
        <f t="shared" si="21"/>
        <v>0</v>
      </c>
      <c r="O81" s="11">
        <f t="shared" si="27"/>
        <v>17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17</v>
      </c>
      <c r="M82" s="9">
        <f t="shared" si="26"/>
        <v>5</v>
      </c>
      <c r="N82" s="5">
        <f t="shared" si="21"/>
        <v>0</v>
      </c>
      <c r="O82" s="11">
        <f t="shared" si="27"/>
        <v>17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17</v>
      </c>
      <c r="M83" s="9">
        <f t="shared" si="26"/>
        <v>5</v>
      </c>
      <c r="N83" s="5">
        <f t="shared" si="21"/>
        <v>0</v>
      </c>
      <c r="O83" s="11">
        <f t="shared" si="27"/>
        <v>17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</v>
      </c>
      <c r="M84" s="9">
        <f t="shared" si="26"/>
        <v>5</v>
      </c>
      <c r="N84" s="5">
        <f t="shared" si="21"/>
        <v>0</v>
      </c>
      <c r="O84" s="11">
        <f t="shared" si="27"/>
        <v>17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</v>
      </c>
      <c r="M85" s="9">
        <f t="shared" si="26"/>
        <v>5</v>
      </c>
      <c r="N85" s="5">
        <f t="shared" si="21"/>
        <v>0</v>
      </c>
      <c r="O85" s="11">
        <f t="shared" si="27"/>
        <v>17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</v>
      </c>
      <c r="M86" s="9">
        <f t="shared" si="26"/>
        <v>5</v>
      </c>
      <c r="N86" s="5">
        <f t="shared" si="21"/>
        <v>0</v>
      </c>
      <c r="O86" s="11">
        <f t="shared" si="27"/>
        <v>17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17</v>
      </c>
      <c r="M87" s="9">
        <f t="shared" si="26"/>
        <v>5</v>
      </c>
      <c r="N87" s="5">
        <f t="shared" si="21"/>
        <v>0</v>
      </c>
      <c r="O87" s="11">
        <f t="shared" si="27"/>
        <v>17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</v>
      </c>
      <c r="M88" s="9">
        <f t="shared" si="26"/>
        <v>5</v>
      </c>
      <c r="N88" s="5">
        <f t="shared" si="21"/>
        <v>0</v>
      </c>
      <c r="O88" s="11">
        <f t="shared" si="27"/>
        <v>17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</v>
      </c>
      <c r="M89" s="9">
        <f t="shared" si="26"/>
        <v>5</v>
      </c>
      <c r="N89" s="5">
        <f t="shared" si="21"/>
        <v>0</v>
      </c>
      <c r="O89" s="11">
        <f t="shared" si="27"/>
        <v>17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</v>
      </c>
      <c r="M90" s="9">
        <f t="shared" si="26"/>
        <v>5</v>
      </c>
      <c r="N90" s="5">
        <f t="shared" si="21"/>
        <v>0</v>
      </c>
      <c r="O90" s="11">
        <f t="shared" si="27"/>
        <v>17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17</v>
      </c>
      <c r="M91" s="9">
        <f t="shared" si="26"/>
        <v>5</v>
      </c>
      <c r="N91" s="5">
        <f t="shared" si="21"/>
        <v>0</v>
      </c>
      <c r="O91" s="11">
        <f t="shared" si="27"/>
        <v>17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</v>
      </c>
      <c r="M92" s="9">
        <f t="shared" si="26"/>
        <v>5</v>
      </c>
      <c r="N92" s="5">
        <f t="shared" si="21"/>
        <v>0</v>
      </c>
      <c r="O92" s="11">
        <f t="shared" si="27"/>
        <v>17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</v>
      </c>
      <c r="M93" s="9">
        <f t="shared" si="26"/>
        <v>5</v>
      </c>
      <c r="N93" s="5">
        <f t="shared" si="21"/>
        <v>0</v>
      </c>
      <c r="O93" s="11">
        <f t="shared" si="27"/>
        <v>17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17</v>
      </c>
      <c r="M94" s="9">
        <f t="shared" si="26"/>
        <v>5</v>
      </c>
      <c r="N94" s="5">
        <f t="shared" si="21"/>
        <v>0</v>
      </c>
      <c r="O94" s="11">
        <f t="shared" si="27"/>
        <v>17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</v>
      </c>
      <c r="M95" s="9">
        <f t="shared" si="26"/>
        <v>5</v>
      </c>
      <c r="N95" s="5">
        <f t="shared" si="21"/>
        <v>0</v>
      </c>
      <c r="O95" s="11">
        <f t="shared" si="27"/>
        <v>17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</v>
      </c>
      <c r="M96" s="9">
        <f t="shared" si="26"/>
        <v>5</v>
      </c>
      <c r="N96" s="5">
        <f t="shared" si="21"/>
        <v>0</v>
      </c>
      <c r="O96" s="11">
        <f t="shared" si="27"/>
        <v>17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</v>
      </c>
      <c r="M97" s="9">
        <f t="shared" si="26"/>
        <v>5</v>
      </c>
      <c r="N97" s="5">
        <f t="shared" si="21"/>
        <v>0</v>
      </c>
      <c r="O97" s="11">
        <f t="shared" si="27"/>
        <v>17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17</v>
      </c>
      <c r="M98" s="9">
        <f t="shared" si="26"/>
        <v>5</v>
      </c>
      <c r="N98" s="5">
        <f t="shared" si="21"/>
        <v>0</v>
      </c>
      <c r="O98" s="11">
        <f t="shared" si="27"/>
        <v>17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17</v>
      </c>
      <c r="M99" s="9">
        <f t="shared" si="26"/>
        <v>5</v>
      </c>
      <c r="N99" s="5">
        <f t="shared" si="21"/>
        <v>0</v>
      </c>
      <c r="O99" s="11">
        <f t="shared" si="27"/>
        <v>17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17</v>
      </c>
      <c r="M100" s="9">
        <f t="shared" si="26"/>
        <v>5</v>
      </c>
      <c r="N100" s="5">
        <f t="shared" si="21"/>
        <v>0</v>
      </c>
      <c r="O100" s="11">
        <f t="shared" si="27"/>
        <v>17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17</v>
      </c>
      <c r="M101" s="9">
        <f t="shared" si="26"/>
        <v>5</v>
      </c>
      <c r="N101" s="5">
        <f t="shared" si="21"/>
        <v>0</v>
      </c>
      <c r="O101" s="11">
        <f>O100+N101</f>
        <v>17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10</v>
      </c>
      <c r="E103" s="9">
        <f t="shared" si="28"/>
        <v>8</v>
      </c>
      <c r="F103" s="9">
        <f t="shared" si="28"/>
        <v>0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17</v>
      </c>
      <c r="K103" s="9">
        <f t="shared" si="28"/>
        <v>5</v>
      </c>
      <c r="N103" s="5">
        <f>SUM(N4:N101)</f>
        <v>17</v>
      </c>
      <c r="Q103" s="11">
        <f>SUM(Q4:Q101)</f>
        <v>2</v>
      </c>
      <c r="R103" s="11">
        <f>SUM(R4:R101)</f>
        <v>24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1" sqref="H9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 t="e">
        <f>Q103+R103</f>
        <v>#REF!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 t="e">
        <f>R103-Q103</f>
        <v>#REF!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 t="e">
        <f>R103</f>
        <v>#REF!</v>
      </c>
      <c r="W5"/>
      <c r="X5"/>
      <c r="Y5" s="1" t="s">
        <v>42</v>
      </c>
      <c r="Z5" s="11">
        <f>SUM(N11:N17)</f>
        <v>0.8125</v>
      </c>
      <c r="AA5" s="5">
        <f t="shared" si="6"/>
        <v>2.0833333333333335</v>
      </c>
      <c r="AB5" s="11">
        <f>SUM(Q11:Q17)+SUM(R11:R17)</f>
        <v>1</v>
      </c>
      <c r="AC5" s="11">
        <f>100*SUM(R11:R17)/AB5</f>
        <v>100</v>
      </c>
    </row>
    <row r="6" spans="1:29" ht="15">
      <c r="A6" s="2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9</v>
      </c>
      <c r="W6"/>
      <c r="X6" s="1" t="s">
        <v>44</v>
      </c>
      <c r="Z6" s="11">
        <f>SUM(N18:N24)</f>
        <v>4.0625</v>
      </c>
      <c r="AA6" s="5">
        <f t="shared" si="6"/>
        <v>10.416666666666666</v>
      </c>
      <c r="AB6" s="11">
        <f>SUM(Q18:Q24)+SUM(R18:R24)</f>
        <v>7</v>
      </c>
      <c r="AC6" s="11">
        <f>100*SUM(R18:R24)/AB6</f>
        <v>85.71428571428571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 t="e">
        <f>V5*100/(V5+V6)</f>
        <v>#REF!</v>
      </c>
      <c r="W7"/>
      <c r="Y7" s="1" t="s">
        <v>46</v>
      </c>
      <c r="Z7" s="11">
        <f>SUM(N25:N31)</f>
        <v>4.875</v>
      </c>
      <c r="AA7" s="5">
        <f t="shared" si="6"/>
        <v>12.5</v>
      </c>
      <c r="AB7" s="11">
        <f>SUM(Q25:Q31)+SUM(R25:R31)</f>
        <v>10</v>
      </c>
      <c r="AC7" s="11">
        <f>100*SUM(R25:R31)/AB7</f>
        <v>80</v>
      </c>
    </row>
    <row r="8" spans="1:29" ht="15">
      <c r="A8" s="27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12.1875</v>
      </c>
      <c r="AA8" s="5">
        <f t="shared" si="6"/>
        <v>31.25</v>
      </c>
      <c r="AB8" s="11" t="e">
        <f>SUM(Q32:Q38)+SUM(R32:R38)</f>
        <v>#REF!</v>
      </c>
      <c r="AC8" s="11" t="e">
        <f>100*SUM(R32:R38)/AB8</f>
        <v>#REF!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</v>
      </c>
      <c r="AA9" s="5">
        <f t="shared" si="6"/>
        <v>0</v>
      </c>
      <c r="AB9" s="11">
        <f>SUM(Q39:Q45)+SUM(R39:R45)</f>
        <v>2</v>
      </c>
      <c r="AC9" s="11">
        <f>100*SUM(R39:R45)/AB9</f>
        <v>50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54.761904761904766</v>
      </c>
      <c r="W10"/>
      <c r="X10" s="8" t="s">
        <v>50</v>
      </c>
      <c r="Z10" s="11">
        <f>SUM(N46:N52)</f>
        <v>4.875</v>
      </c>
      <c r="AA10" s="5">
        <f t="shared" si="6"/>
        <v>12.5</v>
      </c>
      <c r="AB10" s="11">
        <f>SUM(Q46:Q52)+SUM(R46:R52)</f>
        <v>8</v>
      </c>
      <c r="AC10" s="11">
        <f>100*SUM(R46:R52)/AB10</f>
        <v>87.5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33.33333333333333</v>
      </c>
      <c r="W11"/>
      <c r="Y11" s="8" t="s">
        <v>52</v>
      </c>
      <c r="Z11" s="11">
        <f>SUM(N53:N59)</f>
        <v>1.625</v>
      </c>
      <c r="AA11" s="5">
        <f t="shared" si="6"/>
        <v>4.166666666666667</v>
      </c>
      <c r="AB11" s="11">
        <f>SUM(Q53:Q59)+SUM(R53:R59)</f>
        <v>2</v>
      </c>
      <c r="AC11" s="11">
        <f>100*SUM(R53:R59)/AB11</f>
        <v>100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49.122807017543856</v>
      </c>
      <c r="W12"/>
      <c r="X12" s="8" t="s">
        <v>54</v>
      </c>
      <c r="Z12" s="11">
        <f>SUM(N60:N66)</f>
        <v>4.0625</v>
      </c>
      <c r="AA12" s="5">
        <f t="shared" si="6"/>
        <v>10.416666666666666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4.875</v>
      </c>
      <c r="AA13" s="5">
        <f t="shared" si="6"/>
        <v>12.5</v>
      </c>
      <c r="AB13" s="11">
        <f>SUM(Q67:Q73)+SUM(R67:R73)</f>
        <v>6</v>
      </c>
      <c r="AC13" s="11">
        <f>100*SUM(R67:R73)/AB13</f>
        <v>100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0.8125</v>
      </c>
      <c r="AA14" s="5">
        <f t="shared" si="6"/>
        <v>2.0833333333333335</v>
      </c>
      <c r="AB14" s="11">
        <f>SUM(Q74:Q80)+SUM(R74:R80)</f>
        <v>1</v>
      </c>
      <c r="AC14" s="11">
        <f>100*SUM(R74:R80)/AB14</f>
        <v>100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>
        <f t="shared" si="2"/>
        <v>0</v>
      </c>
      <c r="O16" s="11">
        <f t="shared" si="8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0.8125</v>
      </c>
      <c r="AA16" s="5">
        <f t="shared" si="6"/>
        <v>2.0833333333333335</v>
      </c>
      <c r="AB16" s="11">
        <f>SUM(Q88:Q94)+SUM(R88:R94)</f>
        <v>1</v>
      </c>
      <c r="AC16" s="11">
        <f>100*SUM(R88:R94)/AB16</f>
        <v>100</v>
      </c>
    </row>
    <row r="17" spans="1:29" ht="15">
      <c r="A17" s="27">
        <v>32760</v>
      </c>
      <c r="B17" s="9"/>
      <c r="D17" s="9"/>
      <c r="E17" s="9">
        <v>1</v>
      </c>
      <c r="F17" s="9"/>
      <c r="H17" s="9"/>
      <c r="I17" s="9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0.8125</v>
      </c>
      <c r="O17" s="11">
        <f t="shared" si="8"/>
        <v>0.8125</v>
      </c>
      <c r="P17" s="5">
        <f t="shared" si="3"/>
        <v>2.0833333333333335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</v>
      </c>
      <c r="O18" s="11">
        <f t="shared" si="8"/>
        <v>0.8125</v>
      </c>
      <c r="P18" s="5">
        <f t="shared" si="3"/>
        <v>2.0833333333333335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39</v>
      </c>
      <c r="AA18" s="9">
        <f>SUM(AA4:AA17)</f>
        <v>100</v>
      </c>
    </row>
    <row r="19" spans="1:29" ht="15">
      <c r="A19" s="27">
        <v>32762</v>
      </c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0</v>
      </c>
      <c r="N19" s="5">
        <f t="shared" si="2"/>
        <v>0</v>
      </c>
      <c r="O19" s="11">
        <f t="shared" si="8"/>
        <v>0.8125</v>
      </c>
      <c r="P19" s="5">
        <f t="shared" si="3"/>
        <v>2.0833333333333335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>
        <v>1</v>
      </c>
      <c r="E20" s="9">
        <v>1</v>
      </c>
      <c r="F20" s="9"/>
      <c r="G20" s="9">
        <v>1</v>
      </c>
      <c r="H20" s="9"/>
      <c r="I20" s="9"/>
      <c r="J20" s="9">
        <f t="shared" si="0"/>
        <v>2</v>
      </c>
      <c r="K20" s="9">
        <f t="shared" si="1"/>
        <v>-1</v>
      </c>
      <c r="L20" s="9">
        <f t="shared" si="7"/>
        <v>3</v>
      </c>
      <c r="M20" s="9">
        <f t="shared" si="7"/>
        <v>-1</v>
      </c>
      <c r="N20" s="5">
        <f t="shared" si="2"/>
        <v>0.8125</v>
      </c>
      <c r="O20" s="11">
        <f t="shared" si="8"/>
        <v>1.625</v>
      </c>
      <c r="P20" s="5">
        <f t="shared" si="3"/>
        <v>4.166666666666667</v>
      </c>
      <c r="Q20" s="9">
        <f t="shared" si="4"/>
        <v>1</v>
      </c>
      <c r="R20" s="9">
        <f t="shared" si="5"/>
        <v>2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-1</v>
      </c>
      <c r="N21" s="5">
        <f t="shared" si="2"/>
        <v>0</v>
      </c>
      <c r="O21" s="11">
        <f t="shared" si="8"/>
        <v>1.625</v>
      </c>
      <c r="P21" s="5">
        <f t="shared" si="3"/>
        <v>4.166666666666667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E22" s="1">
        <v>1</v>
      </c>
      <c r="H22" s="1">
        <v>1</v>
      </c>
      <c r="I22" s="1">
        <v>1</v>
      </c>
      <c r="J22" s="9">
        <f t="shared" si="0"/>
        <v>1</v>
      </c>
      <c r="K22" s="9">
        <f t="shared" si="1"/>
        <v>2</v>
      </c>
      <c r="L22" s="9">
        <f t="shared" si="7"/>
        <v>4</v>
      </c>
      <c r="M22" s="9">
        <f t="shared" si="7"/>
        <v>1</v>
      </c>
      <c r="N22" s="5">
        <f t="shared" si="2"/>
        <v>2.4375</v>
      </c>
      <c r="O22" s="11">
        <f t="shared" si="8"/>
        <v>4.0625</v>
      </c>
      <c r="P22" s="5">
        <f t="shared" si="3"/>
        <v>10.416666666666666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1</v>
      </c>
      <c r="N23" s="5">
        <f t="shared" si="2"/>
        <v>0</v>
      </c>
      <c r="O23" s="11">
        <f t="shared" si="8"/>
        <v>4.0625</v>
      </c>
      <c r="P23" s="5">
        <f t="shared" si="3"/>
        <v>10.416666666666666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>
        <v>1</v>
      </c>
      <c r="E24" s="9"/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5</v>
      </c>
      <c r="M24" s="9">
        <f t="shared" si="7"/>
        <v>1</v>
      </c>
      <c r="N24" s="5">
        <f t="shared" si="2"/>
        <v>0.8125</v>
      </c>
      <c r="O24" s="11">
        <f t="shared" si="8"/>
        <v>4.875</v>
      </c>
      <c r="P24" s="5">
        <f t="shared" si="3"/>
        <v>12.5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5</v>
      </c>
      <c r="M25" s="9">
        <f t="shared" si="9"/>
        <v>1</v>
      </c>
      <c r="N25" s="5">
        <f t="shared" si="2"/>
        <v>0</v>
      </c>
      <c r="O25" s="11">
        <f t="shared" si="8"/>
        <v>4.875</v>
      </c>
      <c r="P25" s="5">
        <f t="shared" si="3"/>
        <v>12.5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5</v>
      </c>
      <c r="M26" s="9">
        <f t="shared" si="9"/>
        <v>1</v>
      </c>
      <c r="N26" s="5">
        <f t="shared" si="2"/>
        <v>0</v>
      </c>
      <c r="O26" s="11">
        <f t="shared" si="8"/>
        <v>4.875</v>
      </c>
      <c r="P26" s="5">
        <f t="shared" si="3"/>
        <v>12.5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E27" s="1">
        <v>1</v>
      </c>
      <c r="H27" s="1">
        <v>1</v>
      </c>
      <c r="J27" s="9">
        <f t="shared" si="0"/>
        <v>1</v>
      </c>
      <c r="K27" s="9">
        <f t="shared" si="1"/>
        <v>1</v>
      </c>
      <c r="L27" s="9">
        <f t="shared" si="9"/>
        <v>6</v>
      </c>
      <c r="M27" s="9">
        <f t="shared" si="9"/>
        <v>2</v>
      </c>
      <c r="N27" s="5">
        <f t="shared" si="2"/>
        <v>1.625</v>
      </c>
      <c r="O27" s="11">
        <f t="shared" si="8"/>
        <v>6.5</v>
      </c>
      <c r="P27" s="5">
        <f t="shared" si="3"/>
        <v>16.666666666666668</v>
      </c>
      <c r="Q27" s="9">
        <f t="shared" si="4"/>
        <v>0</v>
      </c>
      <c r="R27" s="9">
        <f t="shared" si="5"/>
        <v>2</v>
      </c>
      <c r="T27" s="8"/>
      <c r="X27"/>
      <c r="Y27"/>
    </row>
    <row r="28" spans="1:20" ht="12.75">
      <c r="A28" s="27">
        <v>32771</v>
      </c>
      <c r="J28" s="9">
        <f t="shared" si="0"/>
        <v>0</v>
      </c>
      <c r="K28" s="9">
        <f t="shared" si="1"/>
        <v>0</v>
      </c>
      <c r="L28" s="9">
        <f t="shared" si="9"/>
        <v>6</v>
      </c>
      <c r="M28" s="9">
        <f t="shared" si="9"/>
        <v>2</v>
      </c>
      <c r="N28" s="5">
        <f t="shared" si="2"/>
        <v>0</v>
      </c>
      <c r="O28" s="11">
        <f t="shared" si="8"/>
        <v>6.5</v>
      </c>
      <c r="P28" s="5">
        <f t="shared" si="3"/>
        <v>16.666666666666668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D29" s="1">
        <v>1</v>
      </c>
      <c r="J29" s="9">
        <f t="shared" si="0"/>
        <v>1</v>
      </c>
      <c r="K29" s="9">
        <f t="shared" si="1"/>
        <v>0</v>
      </c>
      <c r="L29" s="9">
        <f t="shared" si="9"/>
        <v>7</v>
      </c>
      <c r="M29" s="9">
        <f t="shared" si="9"/>
        <v>2</v>
      </c>
      <c r="N29" s="5">
        <f t="shared" si="2"/>
        <v>0.8125</v>
      </c>
      <c r="O29" s="11">
        <f t="shared" si="8"/>
        <v>7.3125</v>
      </c>
      <c r="P29" s="5">
        <f t="shared" si="3"/>
        <v>18.75</v>
      </c>
      <c r="Q29" s="9">
        <f t="shared" si="4"/>
        <v>0</v>
      </c>
      <c r="R29" s="9">
        <f t="shared" si="5"/>
        <v>1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</v>
      </c>
      <c r="M30" s="9">
        <f t="shared" si="9"/>
        <v>2</v>
      </c>
      <c r="N30" s="5">
        <f t="shared" si="2"/>
        <v>0</v>
      </c>
      <c r="O30" s="11">
        <f t="shared" si="8"/>
        <v>7.3125</v>
      </c>
      <c r="P30" s="5">
        <f t="shared" si="3"/>
        <v>18.75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>
        <v>1</v>
      </c>
      <c r="D31" s="9">
        <v>2</v>
      </c>
      <c r="E31" s="9">
        <v>3</v>
      </c>
      <c r="G31" s="9">
        <v>1</v>
      </c>
      <c r="H31" s="9"/>
      <c r="I31" s="9"/>
      <c r="J31" s="9">
        <f t="shared" si="0"/>
        <v>4</v>
      </c>
      <c r="K31" s="9">
        <f t="shared" si="1"/>
        <v>-1</v>
      </c>
      <c r="L31" s="9">
        <f t="shared" si="9"/>
        <v>11</v>
      </c>
      <c r="M31" s="9">
        <f t="shared" si="9"/>
        <v>1</v>
      </c>
      <c r="N31" s="5">
        <f t="shared" si="2"/>
        <v>2.4375</v>
      </c>
      <c r="O31" s="11">
        <f t="shared" si="8"/>
        <v>9.75</v>
      </c>
      <c r="P31" s="5">
        <f t="shared" si="3"/>
        <v>25</v>
      </c>
      <c r="Q31" s="9">
        <f t="shared" si="4"/>
        <v>2</v>
      </c>
      <c r="R31" s="9">
        <f t="shared" si="5"/>
        <v>5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11</v>
      </c>
      <c r="M32" s="9">
        <f t="shared" si="9"/>
        <v>1</v>
      </c>
      <c r="N32" s="5">
        <f t="shared" si="2"/>
        <v>0</v>
      </c>
      <c r="O32" s="11">
        <f t="shared" si="8"/>
        <v>9.75</v>
      </c>
      <c r="P32" s="5">
        <f t="shared" si="3"/>
        <v>25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D33" s="1">
        <v>3</v>
      </c>
      <c r="E33" s="1">
        <v>1</v>
      </c>
      <c r="G33" s="1">
        <v>1</v>
      </c>
      <c r="I33" s="1">
        <v>1</v>
      </c>
      <c r="J33" s="9">
        <f t="shared" si="0"/>
        <v>4</v>
      </c>
      <c r="K33" s="9">
        <f t="shared" si="1"/>
        <v>0</v>
      </c>
      <c r="L33" s="9">
        <f t="shared" si="9"/>
        <v>15</v>
      </c>
      <c r="M33" s="9">
        <f t="shared" si="9"/>
        <v>1</v>
      </c>
      <c r="N33" s="5">
        <f t="shared" si="2"/>
        <v>3.25</v>
      </c>
      <c r="O33" s="11">
        <f t="shared" si="8"/>
        <v>13</v>
      </c>
      <c r="P33" s="5">
        <f t="shared" si="3"/>
        <v>33.333333333333336</v>
      </c>
      <c r="Q33" s="9">
        <f t="shared" si="4"/>
        <v>1</v>
      </c>
      <c r="R33" s="9">
        <f t="shared" si="5"/>
        <v>5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15</v>
      </c>
      <c r="M34" s="9">
        <f t="shared" si="9"/>
        <v>1</v>
      </c>
      <c r="N34" s="5">
        <f t="shared" si="2"/>
        <v>0</v>
      </c>
      <c r="O34" s="11">
        <f t="shared" si="8"/>
        <v>13</v>
      </c>
      <c r="P34" s="5">
        <f t="shared" si="3"/>
        <v>33.333333333333336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J35" s="9">
        <f t="shared" si="0"/>
        <v>0</v>
      </c>
      <c r="K35" s="9">
        <f t="shared" si="1"/>
        <v>0</v>
      </c>
      <c r="L35" s="9">
        <f t="shared" si="9"/>
        <v>15</v>
      </c>
      <c r="M35" s="9">
        <f t="shared" si="9"/>
        <v>1</v>
      </c>
      <c r="N35" s="5">
        <f t="shared" si="2"/>
        <v>0</v>
      </c>
      <c r="O35" s="11">
        <f t="shared" si="8"/>
        <v>13</v>
      </c>
      <c r="P35" s="5">
        <f t="shared" si="3"/>
        <v>33.333333333333336</v>
      </c>
      <c r="Q35" s="9">
        <f t="shared" si="4"/>
        <v>0</v>
      </c>
      <c r="R35" s="9">
        <f t="shared" si="5"/>
        <v>0</v>
      </c>
    </row>
    <row r="36" spans="1:18" ht="12.75">
      <c r="A36" s="27">
        <v>32779</v>
      </c>
      <c r="C36" s="1">
        <v>1</v>
      </c>
      <c r="D36" s="1">
        <v>3</v>
      </c>
      <c r="E36" s="1">
        <v>5</v>
      </c>
      <c r="H36" s="1">
        <v>2</v>
      </c>
      <c r="I36" s="1">
        <v>1</v>
      </c>
      <c r="J36" s="9">
        <f aca="true" t="shared" si="10" ref="J36:J67">-B36-C36+D36+E36</f>
        <v>7</v>
      </c>
      <c r="K36" s="9">
        <f aca="true" t="shared" si="11" ref="K36:K67">-F36-G36+H36+I36</f>
        <v>3</v>
      </c>
      <c r="L36" s="9">
        <f t="shared" si="9"/>
        <v>22</v>
      </c>
      <c r="M36" s="9">
        <f t="shared" si="9"/>
        <v>4</v>
      </c>
      <c r="N36" s="5">
        <f aca="true" t="shared" si="12" ref="N36:N67">(+J36+K36)*($J$103/($J$103+$K$103))</f>
        <v>8.125</v>
      </c>
      <c r="O36" s="11">
        <f t="shared" si="8"/>
        <v>21.125</v>
      </c>
      <c r="P36" s="5">
        <f aca="true" t="shared" si="13" ref="P36:P67">O36*100/$N$103</f>
        <v>54.166666666666664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27">
        <v>32780</v>
      </c>
      <c r="H37"/>
      <c r="J37" s="9">
        <f t="shared" si="10"/>
        <v>0</v>
      </c>
      <c r="K37" s="9">
        <f>-F37-G37+H38+I37</f>
        <v>1</v>
      </c>
      <c r="L37" s="9">
        <f t="shared" si="9"/>
        <v>22</v>
      </c>
      <c r="M37" s="9">
        <f t="shared" si="9"/>
        <v>5</v>
      </c>
      <c r="N37" s="5">
        <f t="shared" si="12"/>
        <v>0.8125</v>
      </c>
      <c r="O37" s="11">
        <f aca="true" t="shared" si="16" ref="O37:O68">O36+N37</f>
        <v>21.9375</v>
      </c>
      <c r="P37" s="5">
        <f t="shared" si="13"/>
        <v>56.25</v>
      </c>
      <c r="Q37" s="9">
        <f t="shared" si="14"/>
        <v>0</v>
      </c>
      <c r="R37" s="9">
        <f>D37+E37+H38+I37</f>
        <v>1</v>
      </c>
    </row>
    <row r="38" spans="1:18" ht="12.75">
      <c r="A38" s="27">
        <v>32781</v>
      </c>
      <c r="D38" s="9"/>
      <c r="E38" s="9"/>
      <c r="H38" s="1">
        <v>1</v>
      </c>
      <c r="I38" s="9"/>
      <c r="J38" s="9">
        <f t="shared" si="10"/>
        <v>0</v>
      </c>
      <c r="K38" s="9">
        <f>-F38-G38+H39+I38</f>
        <v>0</v>
      </c>
      <c r="L38" s="9">
        <f t="shared" si="9"/>
        <v>22</v>
      </c>
      <c r="M38" s="9">
        <f t="shared" si="9"/>
        <v>5</v>
      </c>
      <c r="N38" s="5">
        <f t="shared" si="12"/>
        <v>0</v>
      </c>
      <c r="O38" s="11">
        <f t="shared" si="16"/>
        <v>21.9375</v>
      </c>
      <c r="P38" s="5">
        <f t="shared" si="13"/>
        <v>56.25</v>
      </c>
      <c r="Q38" s="9">
        <f t="shared" si="14"/>
        <v>0</v>
      </c>
      <c r="R38" s="9" t="e">
        <f>D38+E38+#REF!+I38</f>
        <v>#REF!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22</v>
      </c>
      <c r="M39" s="9">
        <f t="shared" si="9"/>
        <v>5</v>
      </c>
      <c r="N39" s="5">
        <f t="shared" si="12"/>
        <v>0</v>
      </c>
      <c r="O39" s="11">
        <f t="shared" si="16"/>
        <v>21.9375</v>
      </c>
      <c r="P39" s="5">
        <f t="shared" si="13"/>
        <v>56.25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22</v>
      </c>
      <c r="M40" s="9">
        <f t="shared" si="9"/>
        <v>5</v>
      </c>
      <c r="N40" s="5">
        <f t="shared" si="12"/>
        <v>0</v>
      </c>
      <c r="O40" s="11">
        <f t="shared" si="16"/>
        <v>21.9375</v>
      </c>
      <c r="P40" s="5">
        <f t="shared" si="13"/>
        <v>56.25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E41" s="1">
        <v>1</v>
      </c>
      <c r="J41" s="9">
        <f t="shared" si="10"/>
        <v>1</v>
      </c>
      <c r="K41" s="9">
        <f t="shared" si="11"/>
        <v>0</v>
      </c>
      <c r="L41" s="9">
        <f t="shared" si="9"/>
        <v>23</v>
      </c>
      <c r="M41" s="9">
        <f t="shared" si="9"/>
        <v>5</v>
      </c>
      <c r="N41" s="5">
        <f t="shared" si="12"/>
        <v>0.8125</v>
      </c>
      <c r="O41" s="11">
        <f t="shared" si="16"/>
        <v>22.75</v>
      </c>
      <c r="P41" s="5">
        <f t="shared" si="13"/>
        <v>58.333333333333336</v>
      </c>
      <c r="Q41" s="9">
        <f t="shared" si="14"/>
        <v>0</v>
      </c>
      <c r="R41" s="9">
        <f t="shared" si="15"/>
        <v>1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23</v>
      </c>
      <c r="M42" s="9">
        <f t="shared" si="9"/>
        <v>5</v>
      </c>
      <c r="N42" s="5">
        <f t="shared" si="12"/>
        <v>0</v>
      </c>
      <c r="O42" s="11">
        <f t="shared" si="16"/>
        <v>22.75</v>
      </c>
      <c r="P42" s="5">
        <f t="shared" si="13"/>
        <v>58.333333333333336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G43" s="1">
        <v>1</v>
      </c>
      <c r="J43" s="9">
        <f t="shared" si="10"/>
        <v>0</v>
      </c>
      <c r="K43" s="9">
        <f t="shared" si="11"/>
        <v>-1</v>
      </c>
      <c r="L43" s="9">
        <f t="shared" si="9"/>
        <v>23</v>
      </c>
      <c r="M43" s="9">
        <f t="shared" si="9"/>
        <v>4</v>
      </c>
      <c r="N43" s="5">
        <f t="shared" si="12"/>
        <v>-0.8125</v>
      </c>
      <c r="O43" s="11">
        <f t="shared" si="16"/>
        <v>21.9375</v>
      </c>
      <c r="P43" s="5">
        <f t="shared" si="13"/>
        <v>56.25</v>
      </c>
      <c r="Q43" s="9">
        <f t="shared" si="14"/>
        <v>1</v>
      </c>
      <c r="R43" s="9">
        <f t="shared" si="15"/>
        <v>0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23</v>
      </c>
      <c r="M44" s="9">
        <f t="shared" si="9"/>
        <v>4</v>
      </c>
      <c r="N44" s="5">
        <f t="shared" si="12"/>
        <v>0</v>
      </c>
      <c r="O44" s="11">
        <f t="shared" si="16"/>
        <v>21.9375</v>
      </c>
      <c r="P44" s="5">
        <f t="shared" si="13"/>
        <v>56.25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23</v>
      </c>
      <c r="M45" s="9">
        <f t="shared" si="17"/>
        <v>4</v>
      </c>
      <c r="N45" s="5">
        <f t="shared" si="12"/>
        <v>0</v>
      </c>
      <c r="O45" s="11">
        <f t="shared" si="16"/>
        <v>21.9375</v>
      </c>
      <c r="P45" s="5">
        <f t="shared" si="13"/>
        <v>56.25</v>
      </c>
      <c r="Q45" s="9">
        <f t="shared" si="14"/>
        <v>0</v>
      </c>
      <c r="R45" s="9">
        <f t="shared" si="15"/>
        <v>0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23</v>
      </c>
      <c r="M46" s="9">
        <f t="shared" si="17"/>
        <v>4</v>
      </c>
      <c r="N46" s="5">
        <f t="shared" si="12"/>
        <v>0</v>
      </c>
      <c r="O46" s="11">
        <f t="shared" si="16"/>
        <v>21.9375</v>
      </c>
      <c r="P46" s="5">
        <f t="shared" si="13"/>
        <v>56.25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J47" s="9">
        <f t="shared" si="10"/>
        <v>0</v>
      </c>
      <c r="K47" s="9">
        <f t="shared" si="11"/>
        <v>0</v>
      </c>
      <c r="L47" s="9">
        <f t="shared" si="17"/>
        <v>23</v>
      </c>
      <c r="M47" s="9">
        <f t="shared" si="17"/>
        <v>4</v>
      </c>
      <c r="N47" s="5">
        <f t="shared" si="12"/>
        <v>0</v>
      </c>
      <c r="O47" s="11">
        <f t="shared" si="16"/>
        <v>21.9375</v>
      </c>
      <c r="P47" s="5">
        <f t="shared" si="13"/>
        <v>56.25</v>
      </c>
      <c r="Q47" s="9">
        <f t="shared" si="14"/>
        <v>0</v>
      </c>
      <c r="R47" s="9">
        <f t="shared" si="15"/>
        <v>0</v>
      </c>
    </row>
    <row r="48" spans="1:18" ht="12.75">
      <c r="A48" s="27">
        <v>32791</v>
      </c>
      <c r="E48" s="1">
        <v>2</v>
      </c>
      <c r="J48" s="9">
        <f t="shared" si="10"/>
        <v>2</v>
      </c>
      <c r="K48" s="9">
        <f t="shared" si="11"/>
        <v>0</v>
      </c>
      <c r="L48" s="9">
        <f t="shared" si="17"/>
        <v>25</v>
      </c>
      <c r="M48" s="9">
        <f t="shared" si="17"/>
        <v>4</v>
      </c>
      <c r="N48" s="5">
        <f t="shared" si="12"/>
        <v>1.625</v>
      </c>
      <c r="O48" s="11">
        <f t="shared" si="16"/>
        <v>23.5625</v>
      </c>
      <c r="P48" s="5">
        <f t="shared" si="13"/>
        <v>60.416666666666664</v>
      </c>
      <c r="Q48" s="9">
        <f t="shared" si="14"/>
        <v>0</v>
      </c>
      <c r="R48" s="9">
        <f t="shared" si="15"/>
        <v>2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</v>
      </c>
      <c r="M49" s="9">
        <f t="shared" si="17"/>
        <v>4</v>
      </c>
      <c r="N49" s="5">
        <f t="shared" si="12"/>
        <v>0</v>
      </c>
      <c r="O49" s="11">
        <f t="shared" si="16"/>
        <v>23.5625</v>
      </c>
      <c r="P49" s="5">
        <f t="shared" si="13"/>
        <v>60.416666666666664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G50" s="1">
        <v>1</v>
      </c>
      <c r="I50" s="1">
        <v>1</v>
      </c>
      <c r="J50" s="9">
        <f t="shared" si="10"/>
        <v>0</v>
      </c>
      <c r="K50" s="9">
        <f t="shared" si="11"/>
        <v>0</v>
      </c>
      <c r="L50" s="9">
        <f t="shared" si="17"/>
        <v>25</v>
      </c>
      <c r="M50" s="9">
        <f t="shared" si="17"/>
        <v>4</v>
      </c>
      <c r="N50" s="5">
        <f t="shared" si="12"/>
        <v>0</v>
      </c>
      <c r="O50" s="11">
        <f t="shared" si="16"/>
        <v>23.5625</v>
      </c>
      <c r="P50" s="5">
        <f t="shared" si="13"/>
        <v>60.416666666666664</v>
      </c>
      <c r="Q50" s="9">
        <f t="shared" si="14"/>
        <v>1</v>
      </c>
      <c r="R50" s="9">
        <f t="shared" si="15"/>
        <v>1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25</v>
      </c>
      <c r="M51" s="9">
        <f t="shared" si="17"/>
        <v>4</v>
      </c>
      <c r="N51" s="5">
        <f t="shared" si="12"/>
        <v>0</v>
      </c>
      <c r="O51" s="11">
        <f t="shared" si="16"/>
        <v>23.5625</v>
      </c>
      <c r="P51" s="5">
        <f t="shared" si="13"/>
        <v>60.416666666666664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/>
      <c r="E52" s="9">
        <v>1</v>
      </c>
      <c r="F52" s="9"/>
      <c r="H52" s="9">
        <v>2</v>
      </c>
      <c r="I52" s="9">
        <v>1</v>
      </c>
      <c r="J52" s="9">
        <f t="shared" si="10"/>
        <v>1</v>
      </c>
      <c r="K52" s="9">
        <f t="shared" si="11"/>
        <v>3</v>
      </c>
      <c r="L52" s="9">
        <f t="shared" si="17"/>
        <v>26</v>
      </c>
      <c r="M52" s="9">
        <f t="shared" si="17"/>
        <v>7</v>
      </c>
      <c r="N52" s="5">
        <f t="shared" si="12"/>
        <v>3.25</v>
      </c>
      <c r="O52" s="11">
        <f t="shared" si="16"/>
        <v>26.8125</v>
      </c>
      <c r="P52" s="5">
        <f t="shared" si="13"/>
        <v>68.75</v>
      </c>
      <c r="Q52" s="9">
        <f t="shared" si="14"/>
        <v>0</v>
      </c>
      <c r="R52" s="9">
        <f t="shared" si="15"/>
        <v>4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26</v>
      </c>
      <c r="M53" s="9">
        <f t="shared" si="17"/>
        <v>7</v>
      </c>
      <c r="N53" s="5">
        <f t="shared" si="12"/>
        <v>0</v>
      </c>
      <c r="O53" s="11">
        <f t="shared" si="16"/>
        <v>26.8125</v>
      </c>
      <c r="P53" s="5">
        <f t="shared" si="13"/>
        <v>68.75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</v>
      </c>
      <c r="M54" s="9">
        <f t="shared" si="17"/>
        <v>7</v>
      </c>
      <c r="N54" s="5">
        <f t="shared" si="12"/>
        <v>0</v>
      </c>
      <c r="O54" s="11">
        <f t="shared" si="16"/>
        <v>26.8125</v>
      </c>
      <c r="P54" s="5">
        <f t="shared" si="13"/>
        <v>68.75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E55" s="1">
        <v>2</v>
      </c>
      <c r="J55" s="9">
        <f t="shared" si="10"/>
        <v>2</v>
      </c>
      <c r="K55" s="9">
        <f t="shared" si="11"/>
        <v>0</v>
      </c>
      <c r="L55" s="9">
        <f t="shared" si="17"/>
        <v>28</v>
      </c>
      <c r="M55" s="9">
        <f t="shared" si="17"/>
        <v>7</v>
      </c>
      <c r="N55" s="5">
        <f t="shared" si="12"/>
        <v>1.625</v>
      </c>
      <c r="O55" s="11">
        <f t="shared" si="16"/>
        <v>28.4375</v>
      </c>
      <c r="P55" s="5">
        <f t="shared" si="13"/>
        <v>72.91666666666667</v>
      </c>
      <c r="Q55" s="9">
        <f t="shared" si="14"/>
        <v>0</v>
      </c>
      <c r="R55" s="9">
        <f t="shared" si="15"/>
        <v>2</v>
      </c>
    </row>
    <row r="56" spans="1:18" ht="12.75">
      <c r="A56" s="27">
        <v>32799</v>
      </c>
      <c r="J56" s="9">
        <f t="shared" si="10"/>
        <v>0</v>
      </c>
      <c r="K56" s="9">
        <f t="shared" si="11"/>
        <v>0</v>
      </c>
      <c r="L56" s="9">
        <f t="shared" si="17"/>
        <v>28</v>
      </c>
      <c r="M56" s="9">
        <f t="shared" si="17"/>
        <v>7</v>
      </c>
      <c r="N56" s="5">
        <f t="shared" si="12"/>
        <v>0</v>
      </c>
      <c r="O56" s="11">
        <f t="shared" si="16"/>
        <v>28.4375</v>
      </c>
      <c r="P56" s="5">
        <f t="shared" si="13"/>
        <v>72.91666666666667</v>
      </c>
      <c r="Q56" s="9">
        <f t="shared" si="14"/>
        <v>0</v>
      </c>
      <c r="R56" s="9">
        <f t="shared" si="15"/>
        <v>0</v>
      </c>
    </row>
    <row r="57" spans="1:18" ht="12.75">
      <c r="A57" s="27">
        <v>32800</v>
      </c>
      <c r="J57" s="9">
        <f t="shared" si="10"/>
        <v>0</v>
      </c>
      <c r="K57" s="9">
        <f t="shared" si="11"/>
        <v>0</v>
      </c>
      <c r="L57" s="9">
        <f t="shared" si="17"/>
        <v>28</v>
      </c>
      <c r="M57" s="9">
        <f t="shared" si="17"/>
        <v>7</v>
      </c>
      <c r="N57" s="5">
        <f t="shared" si="12"/>
        <v>0</v>
      </c>
      <c r="O57" s="11">
        <f t="shared" si="16"/>
        <v>28.4375</v>
      </c>
      <c r="P57" s="5">
        <f t="shared" si="13"/>
        <v>72.91666666666667</v>
      </c>
      <c r="Q57" s="9">
        <f t="shared" si="14"/>
        <v>0</v>
      </c>
      <c r="R57" s="9">
        <f t="shared" si="15"/>
        <v>0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</v>
      </c>
      <c r="M58" s="9">
        <f t="shared" si="17"/>
        <v>7</v>
      </c>
      <c r="N58" s="5">
        <f t="shared" si="12"/>
        <v>0</v>
      </c>
      <c r="O58" s="11">
        <f t="shared" si="16"/>
        <v>28.4375</v>
      </c>
      <c r="P58" s="5">
        <f t="shared" si="13"/>
        <v>72.91666666666667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J59" s="9">
        <f t="shared" si="10"/>
        <v>0</v>
      </c>
      <c r="K59" s="9">
        <f t="shared" si="11"/>
        <v>0</v>
      </c>
      <c r="L59" s="9">
        <f t="shared" si="17"/>
        <v>28</v>
      </c>
      <c r="M59" s="9">
        <f t="shared" si="17"/>
        <v>7</v>
      </c>
      <c r="N59" s="5">
        <f t="shared" si="12"/>
        <v>0</v>
      </c>
      <c r="O59" s="11">
        <f t="shared" si="16"/>
        <v>28.4375</v>
      </c>
      <c r="P59" s="5">
        <f t="shared" si="13"/>
        <v>72.91666666666667</v>
      </c>
      <c r="Q59" s="9">
        <f t="shared" si="14"/>
        <v>0</v>
      </c>
      <c r="R59" s="9">
        <f t="shared" si="15"/>
        <v>0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28</v>
      </c>
      <c r="M60" s="9">
        <f t="shared" si="17"/>
        <v>7</v>
      </c>
      <c r="N60" s="5">
        <f t="shared" si="12"/>
        <v>0</v>
      </c>
      <c r="O60" s="11">
        <f t="shared" si="16"/>
        <v>28.4375</v>
      </c>
      <c r="P60" s="5">
        <f t="shared" si="13"/>
        <v>72.91666666666667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J61" s="9">
        <f t="shared" si="10"/>
        <v>0</v>
      </c>
      <c r="K61" s="9">
        <f t="shared" si="11"/>
        <v>0</v>
      </c>
      <c r="L61" s="9">
        <f t="shared" si="17"/>
        <v>28</v>
      </c>
      <c r="M61" s="9">
        <f t="shared" si="17"/>
        <v>7</v>
      </c>
      <c r="N61" s="5">
        <f t="shared" si="12"/>
        <v>0</v>
      </c>
      <c r="O61" s="11">
        <f t="shared" si="16"/>
        <v>28.4375</v>
      </c>
      <c r="P61" s="5">
        <f t="shared" si="13"/>
        <v>72.91666666666667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C62" s="1">
        <v>1</v>
      </c>
      <c r="E62" s="1">
        <v>1</v>
      </c>
      <c r="J62" s="9">
        <f t="shared" si="10"/>
        <v>0</v>
      </c>
      <c r="K62" s="9">
        <f t="shared" si="11"/>
        <v>0</v>
      </c>
      <c r="L62" s="9">
        <f t="shared" si="17"/>
        <v>28</v>
      </c>
      <c r="M62" s="9">
        <f t="shared" si="17"/>
        <v>7</v>
      </c>
      <c r="N62" s="5">
        <f t="shared" si="12"/>
        <v>0</v>
      </c>
      <c r="O62" s="11">
        <f t="shared" si="16"/>
        <v>28.4375</v>
      </c>
      <c r="P62" s="5">
        <f t="shared" si="13"/>
        <v>72.91666666666667</v>
      </c>
      <c r="Q62" s="9">
        <f t="shared" si="14"/>
        <v>1</v>
      </c>
      <c r="R62" s="9">
        <f t="shared" si="15"/>
        <v>1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28</v>
      </c>
      <c r="M63" s="9">
        <f t="shared" si="17"/>
        <v>7</v>
      </c>
      <c r="N63" s="5">
        <f t="shared" si="12"/>
        <v>0</v>
      </c>
      <c r="O63" s="11">
        <f t="shared" si="16"/>
        <v>28.4375</v>
      </c>
      <c r="P63" s="5">
        <f t="shared" si="13"/>
        <v>72.91666666666667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D64" s="1">
        <v>3</v>
      </c>
      <c r="E64" s="1">
        <v>3</v>
      </c>
      <c r="F64" s="1">
        <v>1</v>
      </c>
      <c r="J64" s="9">
        <f t="shared" si="10"/>
        <v>6</v>
      </c>
      <c r="K64" s="9">
        <f t="shared" si="11"/>
        <v>-1</v>
      </c>
      <c r="L64" s="9">
        <f t="shared" si="17"/>
        <v>34</v>
      </c>
      <c r="M64" s="9">
        <f t="shared" si="17"/>
        <v>6</v>
      </c>
      <c r="N64" s="5">
        <f t="shared" si="12"/>
        <v>4.0625</v>
      </c>
      <c r="O64" s="11">
        <f t="shared" si="16"/>
        <v>32.5</v>
      </c>
      <c r="P64" s="5">
        <f t="shared" si="13"/>
        <v>83.33333333333333</v>
      </c>
      <c r="Q64" s="9">
        <f t="shared" si="14"/>
        <v>1</v>
      </c>
      <c r="R64" s="9">
        <f t="shared" si="15"/>
        <v>6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34</v>
      </c>
      <c r="M65" s="9">
        <f t="shared" si="18"/>
        <v>6</v>
      </c>
      <c r="N65" s="5">
        <f t="shared" si="12"/>
        <v>0</v>
      </c>
      <c r="O65" s="11">
        <f t="shared" si="16"/>
        <v>32.5</v>
      </c>
      <c r="P65" s="5">
        <f t="shared" si="13"/>
        <v>83.33333333333333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34</v>
      </c>
      <c r="M66" s="9">
        <f t="shared" si="18"/>
        <v>6</v>
      </c>
      <c r="N66" s="5">
        <f t="shared" si="12"/>
        <v>0</v>
      </c>
      <c r="O66" s="11">
        <f t="shared" si="16"/>
        <v>32.5</v>
      </c>
      <c r="P66" s="5">
        <f t="shared" si="13"/>
        <v>83.33333333333333</v>
      </c>
      <c r="Q66" s="9">
        <f t="shared" si="14"/>
        <v>0</v>
      </c>
      <c r="R66" s="9">
        <f t="shared" si="15"/>
        <v>0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34</v>
      </c>
      <c r="M67" s="9">
        <f t="shared" si="18"/>
        <v>6</v>
      </c>
      <c r="N67" s="5">
        <f t="shared" si="12"/>
        <v>0</v>
      </c>
      <c r="O67" s="11">
        <f t="shared" si="16"/>
        <v>32.5</v>
      </c>
      <c r="P67" s="5">
        <f t="shared" si="13"/>
        <v>83.33333333333333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34</v>
      </c>
      <c r="M68" s="9">
        <f t="shared" si="18"/>
        <v>6</v>
      </c>
      <c r="N68" s="5">
        <f aca="true" t="shared" si="21" ref="N68:N101">(+J68+K68)*($J$103/($J$103+$K$103))</f>
        <v>0</v>
      </c>
      <c r="O68" s="11">
        <f t="shared" si="16"/>
        <v>32.5</v>
      </c>
      <c r="P68" s="5">
        <f aca="true" t="shared" si="22" ref="P68:P101">O68*100/$N$103</f>
        <v>83.33333333333333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D69" s="1">
        <v>3</v>
      </c>
      <c r="H69" s="1">
        <v>1</v>
      </c>
      <c r="J69" s="9">
        <f t="shared" si="19"/>
        <v>3</v>
      </c>
      <c r="K69" s="9">
        <f t="shared" si="20"/>
        <v>1</v>
      </c>
      <c r="L69" s="9">
        <f t="shared" si="18"/>
        <v>37</v>
      </c>
      <c r="M69" s="9">
        <f t="shared" si="18"/>
        <v>7</v>
      </c>
      <c r="N69" s="5">
        <f t="shared" si="21"/>
        <v>3.25</v>
      </c>
      <c r="O69" s="11">
        <f aca="true" t="shared" si="25" ref="O69:O101">O68+N69</f>
        <v>35.75</v>
      </c>
      <c r="P69" s="5">
        <f t="shared" si="22"/>
        <v>91.66666666666667</v>
      </c>
      <c r="Q69" s="9">
        <f t="shared" si="23"/>
        <v>0</v>
      </c>
      <c r="R69" s="9">
        <f t="shared" si="24"/>
        <v>4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37</v>
      </c>
      <c r="M70" s="9">
        <f t="shared" si="18"/>
        <v>7</v>
      </c>
      <c r="N70" s="5">
        <f t="shared" si="21"/>
        <v>0</v>
      </c>
      <c r="O70" s="11">
        <f t="shared" si="25"/>
        <v>35.75</v>
      </c>
      <c r="P70" s="5">
        <f t="shared" si="22"/>
        <v>91.66666666666667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D71" s="1">
        <v>1</v>
      </c>
      <c r="H71" s="1">
        <v>1</v>
      </c>
      <c r="J71" s="9">
        <f t="shared" si="19"/>
        <v>1</v>
      </c>
      <c r="K71" s="9">
        <f t="shared" si="20"/>
        <v>1</v>
      </c>
      <c r="L71" s="9">
        <f t="shared" si="18"/>
        <v>38</v>
      </c>
      <c r="M71" s="9">
        <f t="shared" si="18"/>
        <v>8</v>
      </c>
      <c r="N71" s="5">
        <f t="shared" si="21"/>
        <v>1.625</v>
      </c>
      <c r="O71" s="11">
        <f t="shared" si="25"/>
        <v>37.375</v>
      </c>
      <c r="P71" s="5">
        <f t="shared" si="22"/>
        <v>95.83333333333333</v>
      </c>
      <c r="Q71" s="9">
        <f t="shared" si="23"/>
        <v>0</v>
      </c>
      <c r="R71" s="9">
        <f t="shared" si="24"/>
        <v>2</v>
      </c>
    </row>
    <row r="72" spans="1:18" ht="12.75">
      <c r="A72" s="27">
        <v>32815</v>
      </c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8</v>
      </c>
      <c r="N72" s="5">
        <f t="shared" si="21"/>
        <v>0</v>
      </c>
      <c r="O72" s="11">
        <f t="shared" si="25"/>
        <v>37.375</v>
      </c>
      <c r="P72" s="5">
        <f t="shared" si="22"/>
        <v>95.83333333333333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38</v>
      </c>
      <c r="M73" s="9">
        <f t="shared" si="18"/>
        <v>8</v>
      </c>
      <c r="N73" s="5">
        <f t="shared" si="21"/>
        <v>0</v>
      </c>
      <c r="O73" s="11">
        <f t="shared" si="25"/>
        <v>37.375</v>
      </c>
      <c r="P73" s="5">
        <f t="shared" si="22"/>
        <v>95.83333333333333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38</v>
      </c>
      <c r="M74" s="9">
        <f t="shared" si="18"/>
        <v>8</v>
      </c>
      <c r="N74" s="5">
        <f t="shared" si="21"/>
        <v>0</v>
      </c>
      <c r="O74" s="11">
        <f t="shared" si="25"/>
        <v>37.375</v>
      </c>
      <c r="P74" s="5">
        <f t="shared" si="22"/>
        <v>95.83333333333333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J75" s="9">
        <f t="shared" si="19"/>
        <v>0</v>
      </c>
      <c r="K75" s="9">
        <f t="shared" si="20"/>
        <v>0</v>
      </c>
      <c r="L75" s="9">
        <f t="shared" si="18"/>
        <v>38</v>
      </c>
      <c r="M75" s="9">
        <f t="shared" si="18"/>
        <v>8</v>
      </c>
      <c r="N75" s="5">
        <f t="shared" si="21"/>
        <v>0</v>
      </c>
      <c r="O75" s="11">
        <f t="shared" si="25"/>
        <v>37.375</v>
      </c>
      <c r="P75" s="5">
        <f t="shared" si="22"/>
        <v>95.83333333333333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J76" s="9">
        <f t="shared" si="19"/>
        <v>0</v>
      </c>
      <c r="K76" s="9">
        <f t="shared" si="20"/>
        <v>0</v>
      </c>
      <c r="L76" s="9">
        <f t="shared" si="18"/>
        <v>38</v>
      </c>
      <c r="M76" s="9">
        <f t="shared" si="18"/>
        <v>8</v>
      </c>
      <c r="N76" s="5">
        <f t="shared" si="21"/>
        <v>0</v>
      </c>
      <c r="O76" s="11">
        <f t="shared" si="25"/>
        <v>37.375</v>
      </c>
      <c r="P76" s="5">
        <f t="shared" si="22"/>
        <v>95.83333333333333</v>
      </c>
      <c r="Q76" s="9">
        <f t="shared" si="23"/>
        <v>0</v>
      </c>
      <c r="R76" s="9">
        <f t="shared" si="24"/>
        <v>0</v>
      </c>
    </row>
    <row r="77" spans="1:18" ht="12.75">
      <c r="A77" s="27">
        <v>32820</v>
      </c>
      <c r="D77" s="1">
        <v>1</v>
      </c>
      <c r="J77" s="9">
        <f t="shared" si="19"/>
        <v>1</v>
      </c>
      <c r="K77" s="9">
        <f t="shared" si="20"/>
        <v>0</v>
      </c>
      <c r="L77" s="9">
        <f t="shared" si="18"/>
        <v>39</v>
      </c>
      <c r="M77" s="9">
        <f t="shared" si="18"/>
        <v>8</v>
      </c>
      <c r="N77" s="5">
        <f t="shared" si="21"/>
        <v>0.8125</v>
      </c>
      <c r="O77" s="11">
        <f t="shared" si="25"/>
        <v>38.1875</v>
      </c>
      <c r="P77" s="5">
        <f t="shared" si="22"/>
        <v>97.91666666666667</v>
      </c>
      <c r="Q77" s="9">
        <f t="shared" si="23"/>
        <v>0</v>
      </c>
      <c r="R77" s="9">
        <f t="shared" si="24"/>
        <v>1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39</v>
      </c>
      <c r="M78" s="9">
        <f t="shared" si="18"/>
        <v>8</v>
      </c>
      <c r="N78" s="5">
        <f t="shared" si="21"/>
        <v>0</v>
      </c>
      <c r="O78" s="11">
        <f t="shared" si="25"/>
        <v>38.1875</v>
      </c>
      <c r="P78" s="5">
        <f t="shared" si="22"/>
        <v>97.91666666666667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J79" s="9">
        <f t="shared" si="19"/>
        <v>0</v>
      </c>
      <c r="K79" s="9">
        <f t="shared" si="20"/>
        <v>0</v>
      </c>
      <c r="L79" s="9">
        <f t="shared" si="18"/>
        <v>39</v>
      </c>
      <c r="M79" s="9">
        <f t="shared" si="18"/>
        <v>8</v>
      </c>
      <c r="N79" s="5">
        <f t="shared" si="21"/>
        <v>0</v>
      </c>
      <c r="O79" s="11">
        <f t="shared" si="25"/>
        <v>38.1875</v>
      </c>
      <c r="P79" s="5">
        <f t="shared" si="22"/>
        <v>97.91666666666667</v>
      </c>
      <c r="Q79" s="9">
        <f t="shared" si="23"/>
        <v>0</v>
      </c>
      <c r="R79" s="9">
        <f t="shared" si="24"/>
        <v>0</v>
      </c>
    </row>
    <row r="80" spans="1:18" ht="12.75">
      <c r="A80" s="27">
        <v>32823</v>
      </c>
      <c r="J80" s="9">
        <f t="shared" si="19"/>
        <v>0</v>
      </c>
      <c r="K80" s="9">
        <f t="shared" si="20"/>
        <v>0</v>
      </c>
      <c r="L80" s="9">
        <f t="shared" si="18"/>
        <v>39</v>
      </c>
      <c r="M80" s="9">
        <f t="shared" si="18"/>
        <v>8</v>
      </c>
      <c r="N80" s="5">
        <f t="shared" si="21"/>
        <v>0</v>
      </c>
      <c r="O80" s="11">
        <f t="shared" si="25"/>
        <v>38.1875</v>
      </c>
      <c r="P80" s="5">
        <f t="shared" si="22"/>
        <v>97.91666666666667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39</v>
      </c>
      <c r="M81" s="9">
        <f t="shared" si="18"/>
        <v>8</v>
      </c>
      <c r="N81" s="5">
        <f t="shared" si="21"/>
        <v>0</v>
      </c>
      <c r="O81" s="11">
        <f t="shared" si="25"/>
        <v>38.1875</v>
      </c>
      <c r="P81" s="5">
        <f t="shared" si="22"/>
        <v>97.91666666666667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J82" s="9">
        <f t="shared" si="19"/>
        <v>0</v>
      </c>
      <c r="K82" s="9">
        <f t="shared" si="20"/>
        <v>0</v>
      </c>
      <c r="L82" s="9">
        <f t="shared" si="18"/>
        <v>39</v>
      </c>
      <c r="M82" s="9">
        <f t="shared" si="18"/>
        <v>8</v>
      </c>
      <c r="N82" s="5">
        <f t="shared" si="21"/>
        <v>0</v>
      </c>
      <c r="O82" s="11">
        <f t="shared" si="25"/>
        <v>38.1875</v>
      </c>
      <c r="P82" s="5">
        <f t="shared" si="22"/>
        <v>97.91666666666667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39</v>
      </c>
      <c r="M83" s="9">
        <f t="shared" si="18"/>
        <v>8</v>
      </c>
      <c r="N83" s="5">
        <f t="shared" si="21"/>
        <v>0</v>
      </c>
      <c r="O83" s="11">
        <f t="shared" si="25"/>
        <v>38.1875</v>
      </c>
      <c r="P83" s="5">
        <f t="shared" si="22"/>
        <v>97.91666666666667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39</v>
      </c>
      <c r="M84" s="9">
        <f t="shared" si="18"/>
        <v>8</v>
      </c>
      <c r="N84" s="5">
        <f t="shared" si="21"/>
        <v>0</v>
      </c>
      <c r="O84" s="11">
        <f t="shared" si="25"/>
        <v>38.1875</v>
      </c>
      <c r="P84" s="5">
        <f t="shared" si="22"/>
        <v>97.91666666666667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39</v>
      </c>
      <c r="M85" s="9">
        <f t="shared" si="26"/>
        <v>8</v>
      </c>
      <c r="N85" s="5">
        <f t="shared" si="21"/>
        <v>0</v>
      </c>
      <c r="O85" s="11">
        <f t="shared" si="25"/>
        <v>38.1875</v>
      </c>
      <c r="P85" s="5">
        <f t="shared" si="22"/>
        <v>97.91666666666667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39</v>
      </c>
      <c r="M86" s="9">
        <f t="shared" si="26"/>
        <v>8</v>
      </c>
      <c r="N86" s="5">
        <f t="shared" si="21"/>
        <v>0</v>
      </c>
      <c r="O86" s="11">
        <f t="shared" si="25"/>
        <v>38.1875</v>
      </c>
      <c r="P86" s="5">
        <f t="shared" si="22"/>
        <v>97.91666666666667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39</v>
      </c>
      <c r="M87" s="9">
        <f t="shared" si="26"/>
        <v>8</v>
      </c>
      <c r="N87" s="5">
        <f t="shared" si="21"/>
        <v>0</v>
      </c>
      <c r="O87" s="11">
        <f t="shared" si="25"/>
        <v>38.1875</v>
      </c>
      <c r="P87" s="5">
        <f t="shared" si="22"/>
        <v>97.91666666666667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J88" s="9">
        <f t="shared" si="19"/>
        <v>0</v>
      </c>
      <c r="K88" s="9">
        <f t="shared" si="20"/>
        <v>0</v>
      </c>
      <c r="L88" s="9">
        <f t="shared" si="26"/>
        <v>39</v>
      </c>
      <c r="M88" s="9">
        <f t="shared" si="26"/>
        <v>8</v>
      </c>
      <c r="N88" s="5">
        <f t="shared" si="21"/>
        <v>0</v>
      </c>
      <c r="O88" s="11">
        <f t="shared" si="25"/>
        <v>38.1875</v>
      </c>
      <c r="P88" s="5">
        <f t="shared" si="22"/>
        <v>97.91666666666667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39</v>
      </c>
      <c r="M89" s="9">
        <f t="shared" si="26"/>
        <v>8</v>
      </c>
      <c r="N89" s="5">
        <f t="shared" si="21"/>
        <v>0</v>
      </c>
      <c r="O89" s="11">
        <f t="shared" si="25"/>
        <v>38.1875</v>
      </c>
      <c r="P89" s="5">
        <f t="shared" si="22"/>
        <v>97.91666666666667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H90" s="1">
        <v>1</v>
      </c>
      <c r="J90" s="9">
        <f t="shared" si="19"/>
        <v>0</v>
      </c>
      <c r="K90" s="9">
        <f t="shared" si="20"/>
        <v>1</v>
      </c>
      <c r="L90" s="9">
        <f t="shared" si="26"/>
        <v>39</v>
      </c>
      <c r="M90" s="9">
        <f t="shared" si="26"/>
        <v>9</v>
      </c>
      <c r="N90" s="5">
        <f t="shared" si="21"/>
        <v>0.8125</v>
      </c>
      <c r="O90" s="11">
        <f t="shared" si="25"/>
        <v>39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39</v>
      </c>
      <c r="M91" s="9">
        <f t="shared" si="26"/>
        <v>9</v>
      </c>
      <c r="N91" s="5">
        <f t="shared" si="21"/>
        <v>0</v>
      </c>
      <c r="O91" s="11">
        <f t="shared" si="25"/>
        <v>39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39</v>
      </c>
      <c r="M92" s="9">
        <f t="shared" si="26"/>
        <v>9</v>
      </c>
      <c r="N92" s="5">
        <f t="shared" si="21"/>
        <v>0</v>
      </c>
      <c r="O92" s="11">
        <f t="shared" si="25"/>
        <v>39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39</v>
      </c>
      <c r="M93" s="9">
        <f t="shared" si="26"/>
        <v>9</v>
      </c>
      <c r="N93" s="5">
        <f t="shared" si="21"/>
        <v>0</v>
      </c>
      <c r="O93" s="11">
        <f t="shared" si="25"/>
        <v>39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39</v>
      </c>
      <c r="M94" s="9">
        <f t="shared" si="26"/>
        <v>9</v>
      </c>
      <c r="N94" s="5">
        <f t="shared" si="21"/>
        <v>0</v>
      </c>
      <c r="O94" s="11">
        <f t="shared" si="25"/>
        <v>39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39</v>
      </c>
      <c r="M95" s="9">
        <f t="shared" si="26"/>
        <v>9</v>
      </c>
      <c r="N95" s="5">
        <f t="shared" si="21"/>
        <v>0</v>
      </c>
      <c r="O95" s="11">
        <f t="shared" si="25"/>
        <v>39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39</v>
      </c>
      <c r="M96" s="9">
        <f t="shared" si="26"/>
        <v>9</v>
      </c>
      <c r="N96" s="5">
        <f t="shared" si="21"/>
        <v>0</v>
      </c>
      <c r="O96" s="11">
        <f t="shared" si="25"/>
        <v>39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J97" s="9">
        <f t="shared" si="19"/>
        <v>0</v>
      </c>
      <c r="K97" s="9">
        <f t="shared" si="20"/>
        <v>0</v>
      </c>
      <c r="L97" s="9">
        <f t="shared" si="26"/>
        <v>39</v>
      </c>
      <c r="M97" s="9">
        <f t="shared" si="26"/>
        <v>9</v>
      </c>
      <c r="N97" s="5">
        <f t="shared" si="21"/>
        <v>0</v>
      </c>
      <c r="O97" s="11">
        <f t="shared" si="25"/>
        <v>39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39</v>
      </c>
      <c r="M98" s="9">
        <f t="shared" si="26"/>
        <v>9</v>
      </c>
      <c r="N98" s="5">
        <f t="shared" si="21"/>
        <v>0</v>
      </c>
      <c r="O98" s="11">
        <f t="shared" si="25"/>
        <v>39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39</v>
      </c>
      <c r="M99" s="9">
        <f t="shared" si="26"/>
        <v>9</v>
      </c>
      <c r="N99" s="5">
        <f t="shared" si="21"/>
        <v>0</v>
      </c>
      <c r="O99" s="11">
        <f t="shared" si="25"/>
        <v>39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39</v>
      </c>
      <c r="M100" s="9">
        <f t="shared" si="26"/>
        <v>9</v>
      </c>
      <c r="N100" s="5">
        <f t="shared" si="21"/>
        <v>0</v>
      </c>
      <c r="O100" s="11">
        <f t="shared" si="25"/>
        <v>39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39</v>
      </c>
      <c r="M101" s="9">
        <f t="shared" si="26"/>
        <v>9</v>
      </c>
      <c r="N101" s="5">
        <f t="shared" si="21"/>
        <v>0</v>
      </c>
      <c r="O101" s="11">
        <f t="shared" si="25"/>
        <v>39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3</v>
      </c>
      <c r="D103" s="9">
        <f t="shared" si="27"/>
        <v>19</v>
      </c>
      <c r="E103" s="9">
        <f t="shared" si="27"/>
        <v>23</v>
      </c>
      <c r="F103" s="9">
        <f t="shared" si="27"/>
        <v>1</v>
      </c>
      <c r="G103" s="9">
        <f t="shared" si="27"/>
        <v>5</v>
      </c>
      <c r="H103" s="9">
        <f t="shared" si="27"/>
        <v>10</v>
      </c>
      <c r="I103" s="9">
        <f t="shared" si="27"/>
        <v>5</v>
      </c>
      <c r="J103" s="9">
        <f t="shared" si="27"/>
        <v>39</v>
      </c>
      <c r="K103" s="9">
        <f t="shared" si="27"/>
        <v>9</v>
      </c>
      <c r="N103" s="5">
        <f>SUM(N4:N101)</f>
        <v>39</v>
      </c>
      <c r="Q103" s="11">
        <f>SUM(Q4:Q101)</f>
        <v>9</v>
      </c>
      <c r="R103" s="11" t="e">
        <f>SUM(R4:R101)</f>
        <v>#REF!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50">
      <selection activeCell="H5" sqref="H5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174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1.3709677419354838</v>
      </c>
      <c r="AA4" s="5">
        <f aca="true" t="shared" si="6" ref="AA4:AA17">Z4*100/$Z$18</f>
        <v>1.6129032258064515</v>
      </c>
      <c r="AB4" s="11">
        <f>SUM(Q4:Q10)+SUM(R4:R10)</f>
        <v>4</v>
      </c>
      <c r="AC4" s="11">
        <f>100*SUM(R4:R10)/AB4</f>
        <v>75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149</v>
      </c>
      <c r="W5"/>
      <c r="X5"/>
      <c r="Y5" s="1" t="s">
        <v>42</v>
      </c>
      <c r="Z5" s="11">
        <f>SUM(N11:N17)</f>
        <v>0.6854838709677419</v>
      </c>
      <c r="AA5" s="5">
        <f t="shared" si="6"/>
        <v>0.8064516129032258</v>
      </c>
      <c r="AB5" s="11">
        <f>SUM(Q11:Q17)+SUM(R11:R17)</f>
        <v>1</v>
      </c>
      <c r="AC5" s="11">
        <f>100*SUM(R11:R17)/AB5</f>
        <v>100</v>
      </c>
    </row>
    <row r="6" spans="1:29" ht="15">
      <c r="A6" s="27">
        <v>32749</v>
      </c>
      <c r="G6" s="1">
        <v>1</v>
      </c>
      <c r="H6" s="1">
        <v>1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25</v>
      </c>
      <c r="W6"/>
      <c r="X6" s="1" t="s">
        <v>44</v>
      </c>
      <c r="Z6" s="11">
        <f>SUM(N18:N24)</f>
        <v>0.6854838709677419</v>
      </c>
      <c r="AA6" s="5">
        <f t="shared" si="6"/>
        <v>0.8064516129032258</v>
      </c>
      <c r="AB6" s="11">
        <f>SUM(Q18:Q24)+SUM(R18:R24)</f>
        <v>7</v>
      </c>
      <c r="AC6" s="11">
        <f>100*SUM(R18:R24)/AB6</f>
        <v>57.142857142857146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85.63218390804597</v>
      </c>
      <c r="W7"/>
      <c r="Y7" s="1" t="s">
        <v>46</v>
      </c>
      <c r="Z7" s="11">
        <f>SUM(N25:N31)</f>
        <v>1.3709677419354838</v>
      </c>
      <c r="AA7" s="5">
        <f t="shared" si="6"/>
        <v>1.6129032258064515</v>
      </c>
      <c r="AB7" s="11">
        <f>SUM(Q25:Q31)+SUM(R25:R31)</f>
        <v>14</v>
      </c>
      <c r="AC7" s="11">
        <f>100*SUM(R25:R31)/AB7</f>
        <v>57.142857142857146</v>
      </c>
    </row>
    <row r="8" spans="1:29" ht="15">
      <c r="A8" s="27">
        <v>32751</v>
      </c>
      <c r="E8" s="1">
        <v>1</v>
      </c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0.6854838709677419</v>
      </c>
      <c r="O8" s="11">
        <f t="shared" si="8"/>
        <v>0.6854838709677419</v>
      </c>
      <c r="P8" s="5">
        <f t="shared" si="3"/>
        <v>0.806451612903226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2.7419354838709675</v>
      </c>
      <c r="AA8" s="5">
        <f t="shared" si="6"/>
        <v>3.225806451612903</v>
      </c>
      <c r="AB8" s="11">
        <f>SUM(Q32:Q38)+SUM(R32:R38)</f>
        <v>6</v>
      </c>
      <c r="AC8" s="11">
        <f>100*SUM(R32:R38)/AB8</f>
        <v>83.33333333333333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0.6854838709677419</v>
      </c>
      <c r="P9" s="5">
        <f t="shared" si="3"/>
        <v>0.806451612903226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10.282258064516128</v>
      </c>
      <c r="AA9" s="5">
        <f t="shared" si="6"/>
        <v>12.096774193548384</v>
      </c>
      <c r="AB9" s="11">
        <f>SUM(Q39:Q45)+SUM(R39:R45)</f>
        <v>17</v>
      </c>
      <c r="AC9" s="11">
        <f>100*SUM(R39:R45)/AB9</f>
        <v>94.11764705882354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>
        <v>1</v>
      </c>
      <c r="I10" s="9"/>
      <c r="J10" s="9">
        <f t="shared" si="0"/>
        <v>0</v>
      </c>
      <c r="K10" s="9">
        <f t="shared" si="1"/>
        <v>1</v>
      </c>
      <c r="L10" s="9">
        <f t="shared" si="7"/>
        <v>1</v>
      </c>
      <c r="M10" s="9">
        <f t="shared" si="7"/>
        <v>1</v>
      </c>
      <c r="N10" s="5">
        <f t="shared" si="2"/>
        <v>0.6854838709677419</v>
      </c>
      <c r="O10" s="11">
        <f t="shared" si="8"/>
        <v>1.3709677419354838</v>
      </c>
      <c r="P10" s="5">
        <f t="shared" si="3"/>
        <v>1.612903225806452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73.73737373737373</v>
      </c>
      <c r="W10"/>
      <c r="X10" s="8" t="s">
        <v>50</v>
      </c>
      <c r="Z10" s="11">
        <f>SUM(N46:N52)</f>
        <v>33.58870967741935</v>
      </c>
      <c r="AA10" s="5">
        <f t="shared" si="6"/>
        <v>39.516129032258064</v>
      </c>
      <c r="AB10" s="11">
        <f>SUM(Q46:Q52)+SUM(R46:R52)</f>
        <v>61</v>
      </c>
      <c r="AC10" s="11">
        <f>100*SUM(R46:R52)/AB10</f>
        <v>90.1639344262295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1</v>
      </c>
      <c r="N11" s="5">
        <f t="shared" si="2"/>
        <v>0</v>
      </c>
      <c r="O11" s="11">
        <f t="shared" si="8"/>
        <v>1.3709677419354838</v>
      </c>
      <c r="P11" s="5">
        <f t="shared" si="3"/>
        <v>1.612903225806452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52</v>
      </c>
      <c r="W11"/>
      <c r="Y11" s="8" t="s">
        <v>52</v>
      </c>
      <c r="Z11" s="11">
        <f>SUM(N53:N59)</f>
        <v>23.306451612903224</v>
      </c>
      <c r="AA11" s="5">
        <f t="shared" si="6"/>
        <v>27.419354838709676</v>
      </c>
      <c r="AB11" s="11">
        <f>SUM(Q53:Q59)+SUM(R53:R59)</f>
        <v>34</v>
      </c>
      <c r="AC11" s="11">
        <f>100*SUM(R53:R59)/AB11</f>
        <v>100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1</v>
      </c>
      <c r="N12" s="5">
        <f t="shared" si="2"/>
        <v>0</v>
      </c>
      <c r="O12" s="11">
        <f t="shared" si="8"/>
        <v>1.3709677419354838</v>
      </c>
      <c r="P12" s="5">
        <f t="shared" si="3"/>
        <v>1.612903225806452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66.44295302013423</v>
      </c>
      <c r="W12"/>
      <c r="X12" s="8" t="s">
        <v>54</v>
      </c>
      <c r="Z12" s="11">
        <f>SUM(N60:N66)</f>
        <v>8.225806451612902</v>
      </c>
      <c r="AA12" s="5">
        <f t="shared" si="6"/>
        <v>9.677419354838708</v>
      </c>
      <c r="AB12" s="11">
        <f>SUM(Q60:Q66)+SUM(R60:R66)</f>
        <v>16</v>
      </c>
      <c r="AC12" s="11">
        <f>100*SUM(R60:R66)/AB12</f>
        <v>87.5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1</v>
      </c>
      <c r="N13" s="5">
        <f t="shared" si="2"/>
        <v>0</v>
      </c>
      <c r="O13" s="11">
        <f t="shared" si="8"/>
        <v>1.3709677419354838</v>
      </c>
      <c r="P13" s="5">
        <f t="shared" si="3"/>
        <v>1.612903225806452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2.0564516129032255</v>
      </c>
      <c r="AA13" s="5">
        <f t="shared" si="6"/>
        <v>2.419354838709677</v>
      </c>
      <c r="AB13" s="11">
        <f>SUM(Q67:Q73)+SUM(R67:R73)</f>
        <v>5</v>
      </c>
      <c r="AC13" s="11">
        <f>100*SUM(R67:R73)/AB13</f>
        <v>80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1</v>
      </c>
      <c r="N14" s="5">
        <f t="shared" si="2"/>
        <v>0</v>
      </c>
      <c r="O14" s="11">
        <f t="shared" si="8"/>
        <v>1.3709677419354838</v>
      </c>
      <c r="P14" s="5">
        <f t="shared" si="3"/>
        <v>1.612903225806452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0.6854838709677419</v>
      </c>
      <c r="AA14" s="5">
        <f t="shared" si="6"/>
        <v>0.8064516129032258</v>
      </c>
      <c r="AB14" s="11">
        <f>SUM(Q74:Q80)+SUM(R74:R80)</f>
        <v>7</v>
      </c>
      <c r="AC14" s="11">
        <f>100*SUM(R74:R80)/AB14</f>
        <v>57.142857142857146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1</v>
      </c>
      <c r="N15" s="5">
        <f t="shared" si="2"/>
        <v>0</v>
      </c>
      <c r="O15" s="11">
        <f t="shared" si="8"/>
        <v>1.3709677419354838</v>
      </c>
      <c r="P15" s="5">
        <f t="shared" si="3"/>
        <v>1.612903225806452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-0.6854838709677419</v>
      </c>
      <c r="AA15" s="5">
        <f t="shared" si="6"/>
        <v>-0.8064516129032258</v>
      </c>
      <c r="AB15" s="11">
        <f>SUM(Q81:Q87)+SUM(R81:R87)</f>
        <v>1</v>
      </c>
      <c r="AC15" s="11">
        <f>100*SUM(R81:R87)/AB15</f>
        <v>0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1.3709677419354838</v>
      </c>
      <c r="P16" s="5">
        <f t="shared" si="3"/>
        <v>1.612903225806452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9"/>
      <c r="D17" s="9"/>
      <c r="E17" s="9"/>
      <c r="F17" s="9"/>
      <c r="H17" s="9"/>
      <c r="I17" s="9">
        <v>1</v>
      </c>
      <c r="J17" s="9">
        <f t="shared" si="0"/>
        <v>0</v>
      </c>
      <c r="K17" s="9">
        <f t="shared" si="1"/>
        <v>1</v>
      </c>
      <c r="L17" s="9">
        <f t="shared" si="7"/>
        <v>1</v>
      </c>
      <c r="M17" s="9">
        <f t="shared" si="7"/>
        <v>2</v>
      </c>
      <c r="N17" s="5">
        <f t="shared" si="2"/>
        <v>0.6854838709677419</v>
      </c>
      <c r="O17" s="11">
        <f t="shared" si="8"/>
        <v>2.0564516129032255</v>
      </c>
      <c r="P17" s="5">
        <f t="shared" si="3"/>
        <v>2.4193548387096775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0.6854838709677419</v>
      </c>
      <c r="AA17" s="5">
        <f t="shared" si="6"/>
        <v>0.8064516129032258</v>
      </c>
      <c r="AB17" s="11">
        <f>SUM(Q95:Q101)+SUM(R95:R101)</f>
        <v>1</v>
      </c>
      <c r="AC17" s="11">
        <f>100*SUM(R95:R101)/AB17</f>
        <v>100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2</v>
      </c>
      <c r="N18" s="5">
        <f t="shared" si="2"/>
        <v>0</v>
      </c>
      <c r="O18" s="11">
        <f t="shared" si="8"/>
        <v>2.0564516129032255</v>
      </c>
      <c r="P18" s="5">
        <f t="shared" si="3"/>
        <v>2.4193548387096775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85</v>
      </c>
      <c r="AA18" s="9">
        <f>SUM(AA4:AA17)</f>
        <v>100</v>
      </c>
    </row>
    <row r="19" spans="1:29" ht="15">
      <c r="A19" s="27">
        <v>32762</v>
      </c>
      <c r="C19" s="1">
        <v>1</v>
      </c>
      <c r="E19" s="1">
        <v>1</v>
      </c>
      <c r="G19" s="1">
        <v>1</v>
      </c>
      <c r="J19" s="9">
        <f t="shared" si="0"/>
        <v>0</v>
      </c>
      <c r="K19" s="9">
        <f t="shared" si="1"/>
        <v>-1</v>
      </c>
      <c r="L19" s="9">
        <f t="shared" si="7"/>
        <v>1</v>
      </c>
      <c r="M19" s="9">
        <f t="shared" si="7"/>
        <v>1</v>
      </c>
      <c r="N19" s="5">
        <f t="shared" si="2"/>
        <v>-0.6854838709677419</v>
      </c>
      <c r="O19" s="11">
        <f t="shared" si="8"/>
        <v>1.3709677419354835</v>
      </c>
      <c r="P19" s="5">
        <f t="shared" si="3"/>
        <v>1.6129032258064515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</v>
      </c>
      <c r="O20" s="11">
        <f t="shared" si="8"/>
        <v>1.3709677419354835</v>
      </c>
      <c r="P20" s="5">
        <f t="shared" si="3"/>
        <v>1.6129032258064515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7"/>
        <v>1</v>
      </c>
      <c r="N21" s="5">
        <f t="shared" si="2"/>
        <v>0</v>
      </c>
      <c r="O21" s="11">
        <f t="shared" si="8"/>
        <v>1.3709677419354835</v>
      </c>
      <c r="P21" s="5">
        <f t="shared" si="3"/>
        <v>1.6129032258064515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C22" s="1">
        <v>1</v>
      </c>
      <c r="E22" s="1">
        <v>2</v>
      </c>
      <c r="J22" s="9">
        <f t="shared" si="0"/>
        <v>1</v>
      </c>
      <c r="K22" s="9">
        <f t="shared" si="1"/>
        <v>0</v>
      </c>
      <c r="L22" s="9">
        <f t="shared" si="7"/>
        <v>2</v>
      </c>
      <c r="M22" s="9">
        <f t="shared" si="7"/>
        <v>1</v>
      </c>
      <c r="N22" s="5">
        <f t="shared" si="2"/>
        <v>0.6854838709677419</v>
      </c>
      <c r="O22" s="11">
        <f t="shared" si="8"/>
        <v>2.0564516129032255</v>
      </c>
      <c r="P22" s="5">
        <f t="shared" si="3"/>
        <v>2.4193548387096775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7"/>
        <v>1</v>
      </c>
      <c r="N23" s="5">
        <f t="shared" si="2"/>
        <v>0</v>
      </c>
      <c r="O23" s="11">
        <f t="shared" si="8"/>
        <v>2.0564516129032255</v>
      </c>
      <c r="P23" s="5">
        <f t="shared" si="3"/>
        <v>2.4193548387096775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/>
      <c r="E24" s="9">
        <v>1</v>
      </c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3</v>
      </c>
      <c r="M24" s="9">
        <f t="shared" si="7"/>
        <v>1</v>
      </c>
      <c r="N24" s="5">
        <f t="shared" si="2"/>
        <v>0.6854838709677419</v>
      </c>
      <c r="O24" s="11">
        <f t="shared" si="8"/>
        <v>2.7419354838709675</v>
      </c>
      <c r="P24" s="5">
        <f t="shared" si="3"/>
        <v>3.225806451612904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3</v>
      </c>
      <c r="M25" s="9">
        <f t="shared" si="9"/>
        <v>1</v>
      </c>
      <c r="N25" s="5">
        <f t="shared" si="2"/>
        <v>0</v>
      </c>
      <c r="O25" s="11">
        <f t="shared" si="8"/>
        <v>2.7419354838709675</v>
      </c>
      <c r="P25" s="5">
        <f t="shared" si="3"/>
        <v>3.225806451612904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 s="1">
        <v>1</v>
      </c>
      <c r="C26" s="9">
        <v>1</v>
      </c>
      <c r="D26" s="9">
        <v>1</v>
      </c>
      <c r="E26" s="9">
        <v>1</v>
      </c>
      <c r="G26" s="9">
        <v>1</v>
      </c>
      <c r="H26" s="9"/>
      <c r="I26" s="9"/>
      <c r="J26" s="9">
        <f t="shared" si="0"/>
        <v>0</v>
      </c>
      <c r="K26" s="9">
        <f t="shared" si="1"/>
        <v>-1</v>
      </c>
      <c r="L26" s="9">
        <f t="shared" si="9"/>
        <v>3</v>
      </c>
      <c r="M26" s="9">
        <f t="shared" si="9"/>
        <v>0</v>
      </c>
      <c r="N26" s="5">
        <f t="shared" si="2"/>
        <v>-0.6854838709677419</v>
      </c>
      <c r="O26" s="11">
        <f t="shared" si="8"/>
        <v>2.0564516129032255</v>
      </c>
      <c r="P26" s="5">
        <f t="shared" si="3"/>
        <v>2.4193548387096775</v>
      </c>
      <c r="Q26" s="9">
        <f t="shared" si="4"/>
        <v>3</v>
      </c>
      <c r="R26" s="9">
        <f t="shared" si="5"/>
        <v>2</v>
      </c>
      <c r="T26" s="8"/>
      <c r="X26"/>
      <c r="Y26"/>
    </row>
    <row r="27" spans="1:25" ht="15">
      <c r="A27" s="27">
        <v>32770</v>
      </c>
      <c r="J27" s="9">
        <f t="shared" si="0"/>
        <v>0</v>
      </c>
      <c r="K27" s="9">
        <f t="shared" si="1"/>
        <v>0</v>
      </c>
      <c r="L27" s="9">
        <f t="shared" si="9"/>
        <v>3</v>
      </c>
      <c r="M27" s="9">
        <f t="shared" si="9"/>
        <v>0</v>
      </c>
      <c r="N27" s="5">
        <f t="shared" si="2"/>
        <v>0</v>
      </c>
      <c r="O27" s="11">
        <f t="shared" si="8"/>
        <v>2.0564516129032255</v>
      </c>
      <c r="P27" s="5">
        <f t="shared" si="3"/>
        <v>2.4193548387096775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27">
        <v>32771</v>
      </c>
      <c r="B28" s="1">
        <v>1</v>
      </c>
      <c r="C28" s="1">
        <v>1</v>
      </c>
      <c r="E28" s="1">
        <v>2</v>
      </c>
      <c r="I28" s="1">
        <v>2</v>
      </c>
      <c r="J28" s="9">
        <f t="shared" si="0"/>
        <v>0</v>
      </c>
      <c r="K28" s="9">
        <f t="shared" si="1"/>
        <v>2</v>
      </c>
      <c r="L28" s="9">
        <f t="shared" si="9"/>
        <v>3</v>
      </c>
      <c r="M28" s="9">
        <f t="shared" si="9"/>
        <v>2</v>
      </c>
      <c r="N28" s="5">
        <f t="shared" si="2"/>
        <v>1.3709677419354838</v>
      </c>
      <c r="O28" s="11">
        <f t="shared" si="8"/>
        <v>3.427419354838709</v>
      </c>
      <c r="P28" s="5">
        <f t="shared" si="3"/>
        <v>4.032258064516129</v>
      </c>
      <c r="Q28" s="9">
        <f t="shared" si="4"/>
        <v>2</v>
      </c>
      <c r="R28" s="9">
        <f t="shared" si="5"/>
        <v>4</v>
      </c>
      <c r="T28" s="8"/>
    </row>
    <row r="29" spans="1:18" ht="12.75">
      <c r="A29" s="27">
        <v>32772</v>
      </c>
      <c r="J29" s="9">
        <f t="shared" si="0"/>
        <v>0</v>
      </c>
      <c r="K29" s="9">
        <f t="shared" si="1"/>
        <v>0</v>
      </c>
      <c r="L29" s="9">
        <f t="shared" si="9"/>
        <v>3</v>
      </c>
      <c r="M29" s="9">
        <f t="shared" si="9"/>
        <v>2</v>
      </c>
      <c r="N29" s="5">
        <f t="shared" si="2"/>
        <v>0</v>
      </c>
      <c r="O29" s="11">
        <f t="shared" si="8"/>
        <v>3.427419354838709</v>
      </c>
      <c r="P29" s="5">
        <f t="shared" si="3"/>
        <v>4.032258064516129</v>
      </c>
      <c r="Q29" s="9">
        <f t="shared" si="4"/>
        <v>0</v>
      </c>
      <c r="R29" s="9">
        <f t="shared" si="5"/>
        <v>0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3</v>
      </c>
      <c r="M30" s="9">
        <f t="shared" si="9"/>
        <v>2</v>
      </c>
      <c r="N30" s="5">
        <f t="shared" si="2"/>
        <v>0</v>
      </c>
      <c r="O30" s="11">
        <f t="shared" si="8"/>
        <v>3.427419354838709</v>
      </c>
      <c r="P30" s="5">
        <f t="shared" si="3"/>
        <v>4.032258064516129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/>
      <c r="D31" s="9"/>
      <c r="E31" s="9">
        <v>1</v>
      </c>
      <c r="F31" s="1">
        <v>1</v>
      </c>
      <c r="G31" s="9"/>
      <c r="H31" s="9"/>
      <c r="I31" s="9">
        <v>1</v>
      </c>
      <c r="J31" s="9">
        <f t="shared" si="0"/>
        <v>1</v>
      </c>
      <c r="K31" s="9">
        <f t="shared" si="1"/>
        <v>0</v>
      </c>
      <c r="L31" s="9">
        <f t="shared" si="9"/>
        <v>4</v>
      </c>
      <c r="M31" s="9">
        <f t="shared" si="9"/>
        <v>2</v>
      </c>
      <c r="N31" s="5">
        <f t="shared" si="2"/>
        <v>0.6854838709677419</v>
      </c>
      <c r="O31" s="11">
        <f t="shared" si="8"/>
        <v>4.112903225806451</v>
      </c>
      <c r="P31" s="5">
        <f t="shared" si="3"/>
        <v>4.838709677419355</v>
      </c>
      <c r="Q31" s="9">
        <f t="shared" si="4"/>
        <v>1</v>
      </c>
      <c r="R31" s="9">
        <f t="shared" si="5"/>
        <v>2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4</v>
      </c>
      <c r="M32" s="9">
        <f t="shared" si="9"/>
        <v>2</v>
      </c>
      <c r="N32" s="5">
        <f t="shared" si="2"/>
        <v>0</v>
      </c>
      <c r="O32" s="11">
        <f t="shared" si="8"/>
        <v>4.112903225806451</v>
      </c>
      <c r="P32" s="5">
        <f t="shared" si="3"/>
        <v>4.838709677419355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J33" s="9">
        <f t="shared" si="0"/>
        <v>0</v>
      </c>
      <c r="K33" s="9">
        <f t="shared" si="1"/>
        <v>0</v>
      </c>
      <c r="L33" s="9">
        <f t="shared" si="9"/>
        <v>4</v>
      </c>
      <c r="M33" s="9">
        <f t="shared" si="9"/>
        <v>2</v>
      </c>
      <c r="N33" s="5">
        <f t="shared" si="2"/>
        <v>0</v>
      </c>
      <c r="O33" s="11">
        <f t="shared" si="8"/>
        <v>4.112903225806451</v>
      </c>
      <c r="P33" s="5">
        <f t="shared" si="3"/>
        <v>4.838709677419355</v>
      </c>
      <c r="Q33" s="9">
        <f t="shared" si="4"/>
        <v>0</v>
      </c>
      <c r="R33" s="9">
        <f t="shared" si="5"/>
        <v>0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2</v>
      </c>
      <c r="N34" s="5">
        <f t="shared" si="2"/>
        <v>0</v>
      </c>
      <c r="O34" s="11">
        <f t="shared" si="8"/>
        <v>4.112903225806451</v>
      </c>
      <c r="P34" s="5">
        <f t="shared" si="3"/>
        <v>4.838709677419355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C35" s="1">
        <v>1</v>
      </c>
      <c r="J35" s="9">
        <f t="shared" si="0"/>
        <v>-1</v>
      </c>
      <c r="K35" s="9">
        <f t="shared" si="1"/>
        <v>0</v>
      </c>
      <c r="L35" s="9">
        <f t="shared" si="9"/>
        <v>3</v>
      </c>
      <c r="M35" s="9">
        <f t="shared" si="9"/>
        <v>2</v>
      </c>
      <c r="N35" s="5">
        <f t="shared" si="2"/>
        <v>-0.6854838709677419</v>
      </c>
      <c r="O35" s="11">
        <f t="shared" si="8"/>
        <v>3.427419354838709</v>
      </c>
      <c r="P35" s="5">
        <f t="shared" si="3"/>
        <v>4.032258064516129</v>
      </c>
      <c r="Q35" s="9">
        <f t="shared" si="4"/>
        <v>1</v>
      </c>
      <c r="R35" s="9">
        <f t="shared" si="5"/>
        <v>0</v>
      </c>
    </row>
    <row r="36" spans="1:18" ht="12.75">
      <c r="A36" s="2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</v>
      </c>
      <c r="M36" s="9">
        <f t="shared" si="9"/>
        <v>2</v>
      </c>
      <c r="N36" s="5">
        <f aca="true" t="shared" si="12" ref="N36:N67">(+J36+K36)*($J$103/($J$103+$K$103))</f>
        <v>0</v>
      </c>
      <c r="O36" s="11">
        <f t="shared" si="8"/>
        <v>3.427419354838709</v>
      </c>
      <c r="P36" s="5">
        <f aca="true" t="shared" si="13" ref="P36:P67">O36*100/$N$103</f>
        <v>4.032258064516129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J37" s="9">
        <f t="shared" si="10"/>
        <v>0</v>
      </c>
      <c r="K37" s="9">
        <f t="shared" si="11"/>
        <v>0</v>
      </c>
      <c r="L37" s="9">
        <f t="shared" si="9"/>
        <v>3</v>
      </c>
      <c r="M37" s="9">
        <f t="shared" si="9"/>
        <v>2</v>
      </c>
      <c r="N37" s="5">
        <f t="shared" si="12"/>
        <v>0</v>
      </c>
      <c r="O37" s="11">
        <f aca="true" t="shared" si="16" ref="O37:O68">O36+N37</f>
        <v>3.427419354838709</v>
      </c>
      <c r="P37" s="5">
        <f t="shared" si="13"/>
        <v>4.032258064516129</v>
      </c>
      <c r="Q37" s="9">
        <f t="shared" si="14"/>
        <v>0</v>
      </c>
      <c r="R37" s="9">
        <f t="shared" si="15"/>
        <v>0</v>
      </c>
    </row>
    <row r="38" spans="1:18" ht="12.75">
      <c r="A38" s="27">
        <v>32781</v>
      </c>
      <c r="D38" s="9"/>
      <c r="E38" s="9">
        <v>3</v>
      </c>
      <c r="H38" s="9">
        <v>1</v>
      </c>
      <c r="I38" s="9">
        <v>1</v>
      </c>
      <c r="J38" s="9">
        <f t="shared" si="10"/>
        <v>3</v>
      </c>
      <c r="K38" s="9">
        <f t="shared" si="11"/>
        <v>2</v>
      </c>
      <c r="L38" s="9">
        <f t="shared" si="9"/>
        <v>6</v>
      </c>
      <c r="M38" s="9">
        <f t="shared" si="9"/>
        <v>4</v>
      </c>
      <c r="N38" s="5">
        <f t="shared" si="12"/>
        <v>3.4274193548387095</v>
      </c>
      <c r="O38" s="11">
        <f t="shared" si="16"/>
        <v>6.854838709677418</v>
      </c>
      <c r="P38" s="5">
        <f t="shared" si="13"/>
        <v>8.064516129032258</v>
      </c>
      <c r="Q38" s="9">
        <f t="shared" si="14"/>
        <v>0</v>
      </c>
      <c r="R38" s="9">
        <f t="shared" si="15"/>
        <v>5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6</v>
      </c>
      <c r="M39" s="9">
        <f t="shared" si="9"/>
        <v>4</v>
      </c>
      <c r="N39" s="5">
        <f t="shared" si="12"/>
        <v>0</v>
      </c>
      <c r="O39" s="11">
        <f t="shared" si="16"/>
        <v>6.854838709677418</v>
      </c>
      <c r="P39" s="5">
        <f t="shared" si="13"/>
        <v>8.064516129032258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6</v>
      </c>
      <c r="M40" s="9">
        <f t="shared" si="9"/>
        <v>4</v>
      </c>
      <c r="N40" s="5">
        <f t="shared" si="12"/>
        <v>0</v>
      </c>
      <c r="O40" s="11">
        <f t="shared" si="16"/>
        <v>6.854838709677418</v>
      </c>
      <c r="P40" s="5">
        <f t="shared" si="13"/>
        <v>8.064516129032258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E41" s="1">
        <v>1</v>
      </c>
      <c r="J41" s="9">
        <f t="shared" si="10"/>
        <v>1</v>
      </c>
      <c r="K41" s="9">
        <f t="shared" si="11"/>
        <v>0</v>
      </c>
      <c r="L41" s="9">
        <f t="shared" si="9"/>
        <v>7</v>
      </c>
      <c r="M41" s="9">
        <f t="shared" si="9"/>
        <v>4</v>
      </c>
      <c r="N41" s="5">
        <f t="shared" si="12"/>
        <v>0.6854838709677419</v>
      </c>
      <c r="O41" s="11">
        <f t="shared" si="16"/>
        <v>7.54032258064516</v>
      </c>
      <c r="P41" s="5">
        <f t="shared" si="13"/>
        <v>8.870967741935484</v>
      </c>
      <c r="Q41" s="9">
        <f t="shared" si="14"/>
        <v>0</v>
      </c>
      <c r="R41" s="9">
        <f t="shared" si="15"/>
        <v>1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7</v>
      </c>
      <c r="M42" s="9">
        <f t="shared" si="9"/>
        <v>4</v>
      </c>
      <c r="N42" s="5">
        <f t="shared" si="12"/>
        <v>0</v>
      </c>
      <c r="O42" s="11">
        <f t="shared" si="16"/>
        <v>7.54032258064516</v>
      </c>
      <c r="P42" s="5">
        <f t="shared" si="13"/>
        <v>8.870967741935484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D43" s="1">
        <v>3</v>
      </c>
      <c r="E43" s="1">
        <v>3</v>
      </c>
      <c r="H43" s="1">
        <v>4</v>
      </c>
      <c r="I43" s="1">
        <v>1</v>
      </c>
      <c r="J43" s="9">
        <f t="shared" si="10"/>
        <v>6</v>
      </c>
      <c r="K43" s="9">
        <f t="shared" si="11"/>
        <v>5</v>
      </c>
      <c r="L43" s="9">
        <f t="shared" si="9"/>
        <v>13</v>
      </c>
      <c r="M43" s="9">
        <f t="shared" si="9"/>
        <v>9</v>
      </c>
      <c r="N43" s="5">
        <f t="shared" si="12"/>
        <v>7.540322580645161</v>
      </c>
      <c r="O43" s="11">
        <f t="shared" si="16"/>
        <v>15.08064516129032</v>
      </c>
      <c r="P43" s="5">
        <f t="shared" si="13"/>
        <v>17.741935483870968</v>
      </c>
      <c r="Q43" s="9">
        <f t="shared" si="14"/>
        <v>0</v>
      </c>
      <c r="R43" s="9">
        <f t="shared" si="15"/>
        <v>11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13</v>
      </c>
      <c r="M44" s="9">
        <f t="shared" si="9"/>
        <v>9</v>
      </c>
      <c r="N44" s="5">
        <f t="shared" si="12"/>
        <v>0</v>
      </c>
      <c r="O44" s="11">
        <f t="shared" si="16"/>
        <v>15.08064516129032</v>
      </c>
      <c r="P44" s="5">
        <f t="shared" si="13"/>
        <v>17.741935483870968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C45" s="1">
        <v>1</v>
      </c>
      <c r="D45" s="9">
        <v>1</v>
      </c>
      <c r="E45" s="9">
        <v>1</v>
      </c>
      <c r="H45" s="9">
        <v>1</v>
      </c>
      <c r="I45" s="9">
        <v>1</v>
      </c>
      <c r="J45" s="9">
        <f t="shared" si="10"/>
        <v>1</v>
      </c>
      <c r="K45" s="9">
        <f t="shared" si="11"/>
        <v>2</v>
      </c>
      <c r="L45" s="9">
        <f aca="true" t="shared" si="17" ref="L45:M64">L44+J45</f>
        <v>14</v>
      </c>
      <c r="M45" s="9">
        <f t="shared" si="17"/>
        <v>11</v>
      </c>
      <c r="N45" s="5">
        <f t="shared" si="12"/>
        <v>2.0564516129032255</v>
      </c>
      <c r="O45" s="11">
        <f t="shared" si="16"/>
        <v>17.137096774193544</v>
      </c>
      <c r="P45" s="5">
        <f t="shared" si="13"/>
        <v>20.161290322580644</v>
      </c>
      <c r="Q45" s="9">
        <f t="shared" si="14"/>
        <v>1</v>
      </c>
      <c r="R45" s="9">
        <f t="shared" si="15"/>
        <v>4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14</v>
      </c>
      <c r="M46" s="9">
        <f t="shared" si="17"/>
        <v>11</v>
      </c>
      <c r="N46" s="5">
        <f t="shared" si="12"/>
        <v>0</v>
      </c>
      <c r="O46" s="11">
        <f t="shared" si="16"/>
        <v>17.137096774193544</v>
      </c>
      <c r="P46" s="5">
        <f t="shared" si="13"/>
        <v>20.161290322580644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J47" s="9">
        <f t="shared" si="10"/>
        <v>0</v>
      </c>
      <c r="K47" s="9">
        <f t="shared" si="11"/>
        <v>0</v>
      </c>
      <c r="L47" s="9">
        <f t="shared" si="17"/>
        <v>14</v>
      </c>
      <c r="M47" s="9">
        <f t="shared" si="17"/>
        <v>11</v>
      </c>
      <c r="N47" s="5">
        <f t="shared" si="12"/>
        <v>0</v>
      </c>
      <c r="O47" s="11">
        <f t="shared" si="16"/>
        <v>17.137096774193544</v>
      </c>
      <c r="P47" s="5">
        <f t="shared" si="13"/>
        <v>20.161290322580644</v>
      </c>
      <c r="Q47" s="9">
        <f t="shared" si="14"/>
        <v>0</v>
      </c>
      <c r="R47" s="9">
        <f t="shared" si="15"/>
        <v>0</v>
      </c>
    </row>
    <row r="48" spans="1:18" ht="12.75">
      <c r="A48" s="27">
        <v>32791</v>
      </c>
      <c r="C48" s="1">
        <v>3</v>
      </c>
      <c r="E48" s="1">
        <v>5</v>
      </c>
      <c r="G48" s="1">
        <v>1</v>
      </c>
      <c r="I48" s="1">
        <v>1</v>
      </c>
      <c r="J48" s="9">
        <f t="shared" si="10"/>
        <v>2</v>
      </c>
      <c r="K48" s="9">
        <f t="shared" si="11"/>
        <v>0</v>
      </c>
      <c r="L48" s="9">
        <f t="shared" si="17"/>
        <v>16</v>
      </c>
      <c r="M48" s="9">
        <f t="shared" si="17"/>
        <v>11</v>
      </c>
      <c r="N48" s="5">
        <f t="shared" si="12"/>
        <v>1.3709677419354838</v>
      </c>
      <c r="O48" s="11">
        <f t="shared" si="16"/>
        <v>18.50806451612903</v>
      </c>
      <c r="P48" s="5">
        <f t="shared" si="13"/>
        <v>21.774193548387096</v>
      </c>
      <c r="Q48" s="9">
        <f t="shared" si="14"/>
        <v>4</v>
      </c>
      <c r="R48" s="9">
        <f t="shared" si="15"/>
        <v>6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16</v>
      </c>
      <c r="M49" s="9">
        <f t="shared" si="17"/>
        <v>11</v>
      </c>
      <c r="N49" s="5">
        <f t="shared" si="12"/>
        <v>0</v>
      </c>
      <c r="O49" s="11">
        <f t="shared" si="16"/>
        <v>18.50806451612903</v>
      </c>
      <c r="P49" s="5">
        <f t="shared" si="13"/>
        <v>21.774193548387096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D50" s="1">
        <v>1</v>
      </c>
      <c r="E50" s="1">
        <v>5</v>
      </c>
      <c r="G50" s="1">
        <v>1</v>
      </c>
      <c r="I50" s="1">
        <v>1</v>
      </c>
      <c r="J50" s="9">
        <f t="shared" si="10"/>
        <v>6</v>
      </c>
      <c r="K50" s="9">
        <f t="shared" si="11"/>
        <v>0</v>
      </c>
      <c r="L50" s="9">
        <f t="shared" si="17"/>
        <v>22</v>
      </c>
      <c r="M50" s="9">
        <f t="shared" si="17"/>
        <v>11</v>
      </c>
      <c r="N50" s="5">
        <f t="shared" si="12"/>
        <v>4.112903225806451</v>
      </c>
      <c r="O50" s="11">
        <f t="shared" si="16"/>
        <v>22.62096774193548</v>
      </c>
      <c r="P50" s="5">
        <f t="shared" si="13"/>
        <v>26.61290322580645</v>
      </c>
      <c r="Q50" s="9">
        <f t="shared" si="14"/>
        <v>1</v>
      </c>
      <c r="R50" s="9">
        <f t="shared" si="15"/>
        <v>7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22</v>
      </c>
      <c r="M51" s="9">
        <f t="shared" si="17"/>
        <v>11</v>
      </c>
      <c r="N51" s="5">
        <f t="shared" si="12"/>
        <v>0</v>
      </c>
      <c r="O51" s="11">
        <f t="shared" si="16"/>
        <v>22.62096774193548</v>
      </c>
      <c r="P51" s="5">
        <f t="shared" si="13"/>
        <v>26.61290322580645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>
        <v>8</v>
      </c>
      <c r="E52" s="9">
        <v>24</v>
      </c>
      <c r="F52" s="9"/>
      <c r="G52" s="1">
        <v>1</v>
      </c>
      <c r="H52" s="9">
        <v>2</v>
      </c>
      <c r="I52" s="9">
        <v>8</v>
      </c>
      <c r="J52" s="9">
        <f t="shared" si="10"/>
        <v>32</v>
      </c>
      <c r="K52" s="9">
        <f t="shared" si="11"/>
        <v>9</v>
      </c>
      <c r="L52" s="9">
        <f t="shared" si="17"/>
        <v>54</v>
      </c>
      <c r="M52" s="9">
        <f t="shared" si="17"/>
        <v>20</v>
      </c>
      <c r="N52" s="5">
        <f t="shared" si="12"/>
        <v>28.104838709677416</v>
      </c>
      <c r="O52" s="11">
        <f t="shared" si="16"/>
        <v>50.7258064516129</v>
      </c>
      <c r="P52" s="5">
        <f t="shared" si="13"/>
        <v>59.67741935483871</v>
      </c>
      <c r="Q52" s="9">
        <f t="shared" si="14"/>
        <v>1</v>
      </c>
      <c r="R52" s="9">
        <f t="shared" si="15"/>
        <v>42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54</v>
      </c>
      <c r="M53" s="9">
        <f t="shared" si="17"/>
        <v>20</v>
      </c>
      <c r="N53" s="5">
        <f t="shared" si="12"/>
        <v>0</v>
      </c>
      <c r="O53" s="11">
        <f t="shared" si="16"/>
        <v>50.7258064516129</v>
      </c>
      <c r="P53" s="5">
        <f t="shared" si="13"/>
        <v>59.67741935483871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>
        <v>1</v>
      </c>
      <c r="E54" s="9">
        <v>5</v>
      </c>
      <c r="H54" s="9"/>
      <c r="I54" s="9">
        <v>4</v>
      </c>
      <c r="J54" s="9">
        <f t="shared" si="10"/>
        <v>6</v>
      </c>
      <c r="K54" s="9">
        <f t="shared" si="11"/>
        <v>4</v>
      </c>
      <c r="L54" s="9">
        <f t="shared" si="17"/>
        <v>60</v>
      </c>
      <c r="M54" s="9">
        <f t="shared" si="17"/>
        <v>24</v>
      </c>
      <c r="N54" s="5">
        <f t="shared" si="12"/>
        <v>6.854838709677419</v>
      </c>
      <c r="O54" s="11">
        <f t="shared" si="16"/>
        <v>57.58064516129031</v>
      </c>
      <c r="P54" s="5">
        <f t="shared" si="13"/>
        <v>67.74193548387096</v>
      </c>
      <c r="Q54" s="9">
        <f t="shared" si="14"/>
        <v>0</v>
      </c>
      <c r="R54" s="9">
        <f t="shared" si="15"/>
        <v>10</v>
      </c>
    </row>
    <row r="55" spans="1:18" ht="12.75">
      <c r="A55" s="27">
        <v>32798</v>
      </c>
      <c r="J55" s="9">
        <f t="shared" si="10"/>
        <v>0</v>
      </c>
      <c r="K55" s="9">
        <f t="shared" si="11"/>
        <v>0</v>
      </c>
      <c r="L55" s="9">
        <f t="shared" si="17"/>
        <v>60</v>
      </c>
      <c r="M55" s="9">
        <f t="shared" si="17"/>
        <v>24</v>
      </c>
      <c r="N55" s="5">
        <f t="shared" si="12"/>
        <v>0</v>
      </c>
      <c r="O55" s="11">
        <f t="shared" si="16"/>
        <v>57.58064516129031</v>
      </c>
      <c r="P55" s="5">
        <f t="shared" si="13"/>
        <v>67.74193548387096</v>
      </c>
      <c r="Q55" s="9">
        <f t="shared" si="14"/>
        <v>0</v>
      </c>
      <c r="R55" s="9">
        <f t="shared" si="15"/>
        <v>0</v>
      </c>
    </row>
    <row r="56" spans="1:18" ht="12.75">
      <c r="A56" s="27">
        <v>32799</v>
      </c>
      <c r="D56" s="1">
        <v>1</v>
      </c>
      <c r="E56" s="1">
        <v>3</v>
      </c>
      <c r="H56" s="1">
        <v>2</v>
      </c>
      <c r="I56" s="1">
        <v>1</v>
      </c>
      <c r="J56" s="9">
        <f t="shared" si="10"/>
        <v>4</v>
      </c>
      <c r="K56" s="9">
        <f t="shared" si="11"/>
        <v>3</v>
      </c>
      <c r="L56" s="9">
        <f t="shared" si="17"/>
        <v>64</v>
      </c>
      <c r="M56" s="9">
        <f t="shared" si="17"/>
        <v>27</v>
      </c>
      <c r="N56" s="5">
        <f t="shared" si="12"/>
        <v>4.798387096774193</v>
      </c>
      <c r="O56" s="11">
        <f t="shared" si="16"/>
        <v>62.379032258064505</v>
      </c>
      <c r="P56" s="5">
        <f t="shared" si="13"/>
        <v>73.38709677419355</v>
      </c>
      <c r="Q56" s="9">
        <f t="shared" si="14"/>
        <v>0</v>
      </c>
      <c r="R56" s="9">
        <f t="shared" si="15"/>
        <v>7</v>
      </c>
    </row>
    <row r="57" spans="1:18" ht="12.75">
      <c r="A57" s="27">
        <v>32800</v>
      </c>
      <c r="J57" s="9">
        <f t="shared" si="10"/>
        <v>0</v>
      </c>
      <c r="K57" s="9">
        <f t="shared" si="11"/>
        <v>0</v>
      </c>
      <c r="L57" s="9">
        <f t="shared" si="17"/>
        <v>64</v>
      </c>
      <c r="M57" s="9">
        <f t="shared" si="17"/>
        <v>27</v>
      </c>
      <c r="N57" s="5">
        <f t="shared" si="12"/>
        <v>0</v>
      </c>
      <c r="O57" s="11">
        <f t="shared" si="16"/>
        <v>62.379032258064505</v>
      </c>
      <c r="P57" s="5">
        <f t="shared" si="13"/>
        <v>73.38709677419355</v>
      </c>
      <c r="Q57" s="9">
        <f t="shared" si="14"/>
        <v>0</v>
      </c>
      <c r="R57" s="9">
        <f t="shared" si="15"/>
        <v>0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64</v>
      </c>
      <c r="M58" s="9">
        <f t="shared" si="17"/>
        <v>27</v>
      </c>
      <c r="N58" s="5">
        <f t="shared" si="12"/>
        <v>0</v>
      </c>
      <c r="O58" s="11">
        <f t="shared" si="16"/>
        <v>62.379032258064505</v>
      </c>
      <c r="P58" s="5">
        <f t="shared" si="13"/>
        <v>73.38709677419355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D59" s="1">
        <v>6</v>
      </c>
      <c r="E59" s="1">
        <v>6</v>
      </c>
      <c r="H59" s="1">
        <v>5</v>
      </c>
      <c r="J59" s="9">
        <f t="shared" si="10"/>
        <v>12</v>
      </c>
      <c r="K59" s="9">
        <f t="shared" si="11"/>
        <v>5</v>
      </c>
      <c r="L59" s="9">
        <f t="shared" si="17"/>
        <v>76</v>
      </c>
      <c r="M59" s="9">
        <f t="shared" si="17"/>
        <v>32</v>
      </c>
      <c r="N59" s="5">
        <f t="shared" si="12"/>
        <v>11.653225806451612</v>
      </c>
      <c r="O59" s="11">
        <f t="shared" si="16"/>
        <v>74.03225806451611</v>
      </c>
      <c r="P59" s="5">
        <f t="shared" si="13"/>
        <v>87.09677419354838</v>
      </c>
      <c r="Q59" s="9">
        <f t="shared" si="14"/>
        <v>0</v>
      </c>
      <c r="R59" s="9">
        <f t="shared" si="15"/>
        <v>17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76</v>
      </c>
      <c r="M60" s="9">
        <f t="shared" si="17"/>
        <v>32</v>
      </c>
      <c r="N60" s="5">
        <f t="shared" si="12"/>
        <v>0</v>
      </c>
      <c r="O60" s="11">
        <f t="shared" si="16"/>
        <v>74.03225806451611</v>
      </c>
      <c r="P60" s="5">
        <f t="shared" si="13"/>
        <v>87.09677419354838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J61" s="9">
        <f t="shared" si="10"/>
        <v>0</v>
      </c>
      <c r="K61" s="9">
        <f t="shared" si="11"/>
        <v>0</v>
      </c>
      <c r="L61" s="9">
        <f t="shared" si="17"/>
        <v>76</v>
      </c>
      <c r="M61" s="9">
        <f t="shared" si="17"/>
        <v>32</v>
      </c>
      <c r="N61" s="5">
        <f t="shared" si="12"/>
        <v>0</v>
      </c>
      <c r="O61" s="11">
        <f t="shared" si="16"/>
        <v>74.03225806451611</v>
      </c>
      <c r="P61" s="5">
        <f t="shared" si="13"/>
        <v>87.09677419354838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D62" s="1">
        <v>1</v>
      </c>
      <c r="E62" s="1">
        <v>3</v>
      </c>
      <c r="H62" s="1">
        <v>1</v>
      </c>
      <c r="I62" s="1">
        <v>1</v>
      </c>
      <c r="J62" s="9">
        <f t="shared" si="10"/>
        <v>4</v>
      </c>
      <c r="K62" s="9">
        <f t="shared" si="11"/>
        <v>2</v>
      </c>
      <c r="L62" s="9">
        <f t="shared" si="17"/>
        <v>80</v>
      </c>
      <c r="M62" s="9">
        <f t="shared" si="17"/>
        <v>34</v>
      </c>
      <c r="N62" s="5">
        <f t="shared" si="12"/>
        <v>4.112903225806451</v>
      </c>
      <c r="O62" s="11">
        <f t="shared" si="16"/>
        <v>78.14516129032256</v>
      </c>
      <c r="P62" s="5">
        <f t="shared" si="13"/>
        <v>91.93548387096773</v>
      </c>
      <c r="Q62" s="9">
        <f t="shared" si="14"/>
        <v>0</v>
      </c>
      <c r="R62" s="9">
        <f t="shared" si="15"/>
        <v>6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80</v>
      </c>
      <c r="M63" s="9">
        <f t="shared" si="17"/>
        <v>34</v>
      </c>
      <c r="N63" s="5">
        <f t="shared" si="12"/>
        <v>0</v>
      </c>
      <c r="O63" s="11">
        <f t="shared" si="16"/>
        <v>78.14516129032256</v>
      </c>
      <c r="P63" s="5">
        <f t="shared" si="13"/>
        <v>91.93548387096773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H64" s="1">
        <v>2</v>
      </c>
      <c r="J64" s="9">
        <f t="shared" si="10"/>
        <v>0</v>
      </c>
      <c r="K64" s="9">
        <f t="shared" si="11"/>
        <v>2</v>
      </c>
      <c r="L64" s="9">
        <f t="shared" si="17"/>
        <v>80</v>
      </c>
      <c r="M64" s="9">
        <f t="shared" si="17"/>
        <v>36</v>
      </c>
      <c r="N64" s="5">
        <f t="shared" si="12"/>
        <v>1.3709677419354838</v>
      </c>
      <c r="O64" s="11">
        <f t="shared" si="16"/>
        <v>79.51612903225805</v>
      </c>
      <c r="P64" s="5">
        <f t="shared" si="13"/>
        <v>93.54838709677419</v>
      </c>
      <c r="Q64" s="9">
        <f t="shared" si="14"/>
        <v>0</v>
      </c>
      <c r="R64" s="9">
        <f t="shared" si="15"/>
        <v>2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80</v>
      </c>
      <c r="M65" s="9">
        <f t="shared" si="18"/>
        <v>36</v>
      </c>
      <c r="N65" s="5">
        <f t="shared" si="12"/>
        <v>0</v>
      </c>
      <c r="O65" s="11">
        <f t="shared" si="16"/>
        <v>79.51612903225805</v>
      </c>
      <c r="P65" s="5">
        <f t="shared" si="13"/>
        <v>93.54838709677419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>
        <v>1</v>
      </c>
      <c r="D66" s="9"/>
      <c r="E66" s="9">
        <v>2</v>
      </c>
      <c r="G66" s="9">
        <v>1</v>
      </c>
      <c r="H66" s="9">
        <v>2</v>
      </c>
      <c r="I66" s="9">
        <v>2</v>
      </c>
      <c r="J66" s="9">
        <f t="shared" si="10"/>
        <v>1</v>
      </c>
      <c r="K66" s="9">
        <f t="shared" si="11"/>
        <v>3</v>
      </c>
      <c r="L66" s="9">
        <f t="shared" si="18"/>
        <v>81</v>
      </c>
      <c r="M66" s="9">
        <f t="shared" si="18"/>
        <v>39</v>
      </c>
      <c r="N66" s="5">
        <f t="shared" si="12"/>
        <v>2.7419354838709675</v>
      </c>
      <c r="O66" s="11">
        <f t="shared" si="16"/>
        <v>82.25806451612901</v>
      </c>
      <c r="P66" s="5">
        <f t="shared" si="13"/>
        <v>96.77419354838709</v>
      </c>
      <c r="Q66" s="9">
        <f t="shared" si="14"/>
        <v>2</v>
      </c>
      <c r="R66" s="9">
        <f t="shared" si="15"/>
        <v>6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81</v>
      </c>
      <c r="M67" s="9">
        <f t="shared" si="18"/>
        <v>39</v>
      </c>
      <c r="N67" s="5">
        <f t="shared" si="12"/>
        <v>0</v>
      </c>
      <c r="O67" s="11">
        <f t="shared" si="16"/>
        <v>82.25806451612901</v>
      </c>
      <c r="P67" s="5">
        <f t="shared" si="13"/>
        <v>96.77419354838709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81</v>
      </c>
      <c r="M68" s="9">
        <f t="shared" si="18"/>
        <v>39</v>
      </c>
      <c r="N68" s="5">
        <f aca="true" t="shared" si="21" ref="N68:N101">(+J68+K68)*($J$103/($J$103+$K$103))</f>
        <v>0</v>
      </c>
      <c r="O68" s="11">
        <f t="shared" si="16"/>
        <v>82.25806451612901</v>
      </c>
      <c r="P68" s="5">
        <f aca="true" t="shared" si="22" ref="P68:P101">O68*100/$N$103</f>
        <v>96.77419354838709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H69" s="1">
        <v>1</v>
      </c>
      <c r="J69" s="9">
        <f t="shared" si="19"/>
        <v>0</v>
      </c>
      <c r="K69" s="9">
        <f t="shared" si="20"/>
        <v>1</v>
      </c>
      <c r="L69" s="9">
        <f t="shared" si="18"/>
        <v>81</v>
      </c>
      <c r="M69" s="9">
        <f t="shared" si="18"/>
        <v>40</v>
      </c>
      <c r="N69" s="5">
        <f t="shared" si="21"/>
        <v>0.6854838709677419</v>
      </c>
      <c r="O69" s="11">
        <f aca="true" t="shared" si="25" ref="O69:O101">O68+N69</f>
        <v>82.94354838709675</v>
      </c>
      <c r="P69" s="5">
        <f t="shared" si="22"/>
        <v>97.58064516129032</v>
      </c>
      <c r="Q69" s="9">
        <f t="shared" si="23"/>
        <v>0</v>
      </c>
      <c r="R69" s="9">
        <f t="shared" si="24"/>
        <v>1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81</v>
      </c>
      <c r="M70" s="9">
        <f t="shared" si="18"/>
        <v>40</v>
      </c>
      <c r="N70" s="5">
        <f t="shared" si="21"/>
        <v>0</v>
      </c>
      <c r="O70" s="11">
        <f t="shared" si="25"/>
        <v>82.94354838709675</v>
      </c>
      <c r="P70" s="5">
        <f t="shared" si="22"/>
        <v>97.58064516129032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J71" s="9">
        <f t="shared" si="19"/>
        <v>0</v>
      </c>
      <c r="K71" s="9">
        <f t="shared" si="20"/>
        <v>0</v>
      </c>
      <c r="L71" s="9">
        <f t="shared" si="18"/>
        <v>81</v>
      </c>
      <c r="M71" s="9">
        <f t="shared" si="18"/>
        <v>40</v>
      </c>
      <c r="N71" s="5">
        <f t="shared" si="21"/>
        <v>0</v>
      </c>
      <c r="O71" s="11">
        <f t="shared" si="25"/>
        <v>82.94354838709675</v>
      </c>
      <c r="P71" s="5">
        <f t="shared" si="22"/>
        <v>97.58064516129032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C72" s="1">
        <v>1</v>
      </c>
      <c r="D72" s="1">
        <v>2</v>
      </c>
      <c r="E72" s="1">
        <v>1</v>
      </c>
      <c r="J72" s="9">
        <f t="shared" si="19"/>
        <v>2</v>
      </c>
      <c r="K72" s="9">
        <f t="shared" si="20"/>
        <v>0</v>
      </c>
      <c r="L72" s="9">
        <f t="shared" si="18"/>
        <v>83</v>
      </c>
      <c r="M72" s="9">
        <f t="shared" si="18"/>
        <v>40</v>
      </c>
      <c r="N72" s="5">
        <f t="shared" si="21"/>
        <v>1.3709677419354838</v>
      </c>
      <c r="O72" s="11">
        <f t="shared" si="25"/>
        <v>84.31451612903224</v>
      </c>
      <c r="P72" s="5">
        <f t="shared" si="22"/>
        <v>99.19354838709677</v>
      </c>
      <c r="Q72" s="9">
        <f t="shared" si="23"/>
        <v>1</v>
      </c>
      <c r="R72" s="9">
        <f t="shared" si="24"/>
        <v>3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83</v>
      </c>
      <c r="M73" s="9">
        <f t="shared" si="18"/>
        <v>40</v>
      </c>
      <c r="N73" s="5">
        <f t="shared" si="21"/>
        <v>0</v>
      </c>
      <c r="O73" s="11">
        <f t="shared" si="25"/>
        <v>84.31451612903224</v>
      </c>
      <c r="P73" s="5">
        <f t="shared" si="22"/>
        <v>99.19354838709677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83</v>
      </c>
      <c r="M74" s="9">
        <f t="shared" si="18"/>
        <v>40</v>
      </c>
      <c r="N74" s="5">
        <f t="shared" si="21"/>
        <v>0</v>
      </c>
      <c r="O74" s="11">
        <f t="shared" si="25"/>
        <v>84.31451612903224</v>
      </c>
      <c r="P74" s="5">
        <f t="shared" si="22"/>
        <v>99.19354838709677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J75" s="9">
        <f t="shared" si="19"/>
        <v>0</v>
      </c>
      <c r="K75" s="9">
        <f t="shared" si="20"/>
        <v>0</v>
      </c>
      <c r="L75" s="9">
        <f t="shared" si="18"/>
        <v>83</v>
      </c>
      <c r="M75" s="9">
        <f t="shared" si="18"/>
        <v>40</v>
      </c>
      <c r="N75" s="5">
        <f t="shared" si="21"/>
        <v>0</v>
      </c>
      <c r="O75" s="11">
        <f t="shared" si="25"/>
        <v>84.31451612903224</v>
      </c>
      <c r="P75" s="5">
        <f t="shared" si="22"/>
        <v>99.19354838709677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E76" s="1">
        <v>1</v>
      </c>
      <c r="G76" s="1">
        <v>1</v>
      </c>
      <c r="I76" s="1">
        <v>1</v>
      </c>
      <c r="J76" s="9">
        <f t="shared" si="19"/>
        <v>1</v>
      </c>
      <c r="K76" s="9">
        <f t="shared" si="20"/>
        <v>0</v>
      </c>
      <c r="L76" s="9">
        <f t="shared" si="18"/>
        <v>84</v>
      </c>
      <c r="M76" s="9">
        <f t="shared" si="18"/>
        <v>40</v>
      </c>
      <c r="N76" s="5">
        <f t="shared" si="21"/>
        <v>0.6854838709677419</v>
      </c>
      <c r="O76" s="11">
        <f t="shared" si="25"/>
        <v>84.99999999999999</v>
      </c>
      <c r="P76" s="5">
        <f t="shared" si="22"/>
        <v>100</v>
      </c>
      <c r="Q76" s="9">
        <f t="shared" si="23"/>
        <v>1</v>
      </c>
      <c r="R76" s="9">
        <f t="shared" si="24"/>
        <v>2</v>
      </c>
    </row>
    <row r="77" spans="1:18" ht="12.75">
      <c r="A77" s="27">
        <v>32820</v>
      </c>
      <c r="J77" s="9">
        <f t="shared" si="19"/>
        <v>0</v>
      </c>
      <c r="K77" s="9">
        <f t="shared" si="20"/>
        <v>0</v>
      </c>
      <c r="L77" s="9">
        <f t="shared" si="18"/>
        <v>84</v>
      </c>
      <c r="M77" s="9">
        <f t="shared" si="18"/>
        <v>40</v>
      </c>
      <c r="N77" s="5">
        <f t="shared" si="21"/>
        <v>0</v>
      </c>
      <c r="O77" s="11">
        <f t="shared" si="25"/>
        <v>84.99999999999999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84</v>
      </c>
      <c r="M78" s="9">
        <f t="shared" si="18"/>
        <v>40</v>
      </c>
      <c r="N78" s="5">
        <f t="shared" si="21"/>
        <v>0</v>
      </c>
      <c r="O78" s="11">
        <f t="shared" si="25"/>
        <v>84.99999999999999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G79" s="1">
        <v>2</v>
      </c>
      <c r="J79" s="9">
        <f t="shared" si="19"/>
        <v>0</v>
      </c>
      <c r="K79" s="9">
        <f t="shared" si="20"/>
        <v>-2</v>
      </c>
      <c r="L79" s="9">
        <f t="shared" si="18"/>
        <v>84</v>
      </c>
      <c r="M79" s="9">
        <f t="shared" si="18"/>
        <v>38</v>
      </c>
      <c r="N79" s="5">
        <f t="shared" si="21"/>
        <v>-1.3709677419354838</v>
      </c>
      <c r="O79" s="11">
        <f t="shared" si="25"/>
        <v>83.6290322580645</v>
      </c>
      <c r="P79" s="5">
        <f t="shared" si="22"/>
        <v>98.38709677419354</v>
      </c>
      <c r="Q79" s="9">
        <f t="shared" si="23"/>
        <v>2</v>
      </c>
      <c r="R79" s="9">
        <f t="shared" si="24"/>
        <v>0</v>
      </c>
    </row>
    <row r="80" spans="1:18" ht="12.75">
      <c r="A80" s="27">
        <v>32823</v>
      </c>
      <c r="E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85</v>
      </c>
      <c r="M80" s="9">
        <f t="shared" si="18"/>
        <v>39</v>
      </c>
      <c r="N80" s="5">
        <f t="shared" si="21"/>
        <v>1.3709677419354838</v>
      </c>
      <c r="O80" s="11">
        <f t="shared" si="25"/>
        <v>84.99999999999999</v>
      </c>
      <c r="P80" s="5">
        <f t="shared" si="22"/>
        <v>100</v>
      </c>
      <c r="Q80" s="9">
        <f t="shared" si="23"/>
        <v>0</v>
      </c>
      <c r="R80" s="9">
        <f t="shared" si="24"/>
        <v>2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85</v>
      </c>
      <c r="M81" s="9">
        <f t="shared" si="18"/>
        <v>39</v>
      </c>
      <c r="N81" s="5">
        <f t="shared" si="21"/>
        <v>0</v>
      </c>
      <c r="O81" s="11">
        <f t="shared" si="25"/>
        <v>84.99999999999999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J82" s="9">
        <f t="shared" si="19"/>
        <v>0</v>
      </c>
      <c r="K82" s="9">
        <f t="shared" si="20"/>
        <v>0</v>
      </c>
      <c r="L82" s="9">
        <f t="shared" si="18"/>
        <v>85</v>
      </c>
      <c r="M82" s="9">
        <f t="shared" si="18"/>
        <v>39</v>
      </c>
      <c r="N82" s="5">
        <f t="shared" si="21"/>
        <v>0</v>
      </c>
      <c r="O82" s="11">
        <f t="shared" si="25"/>
        <v>84.99999999999999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85</v>
      </c>
      <c r="M83" s="9">
        <f t="shared" si="18"/>
        <v>39</v>
      </c>
      <c r="N83" s="5">
        <f t="shared" si="21"/>
        <v>0</v>
      </c>
      <c r="O83" s="11">
        <f t="shared" si="25"/>
        <v>84.99999999999999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85</v>
      </c>
      <c r="M84" s="9">
        <f t="shared" si="18"/>
        <v>39</v>
      </c>
      <c r="N84" s="5">
        <f t="shared" si="21"/>
        <v>0</v>
      </c>
      <c r="O84" s="11">
        <f t="shared" si="25"/>
        <v>84.99999999999999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B85" s="1">
        <v>1</v>
      </c>
      <c r="J85" s="9">
        <f t="shared" si="19"/>
        <v>-1</v>
      </c>
      <c r="K85" s="9">
        <f t="shared" si="20"/>
        <v>0</v>
      </c>
      <c r="L85" s="9">
        <f aca="true" t="shared" si="26" ref="L85:M101">L84+J85</f>
        <v>84</v>
      </c>
      <c r="M85" s="9">
        <f t="shared" si="26"/>
        <v>39</v>
      </c>
      <c r="N85" s="5">
        <f t="shared" si="21"/>
        <v>-0.6854838709677419</v>
      </c>
      <c r="O85" s="11">
        <f t="shared" si="25"/>
        <v>84.31451612903224</v>
      </c>
      <c r="P85" s="5">
        <f t="shared" si="22"/>
        <v>99.19354838709677</v>
      </c>
      <c r="Q85" s="9">
        <f t="shared" si="23"/>
        <v>1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84</v>
      </c>
      <c r="M86" s="9">
        <f t="shared" si="26"/>
        <v>39</v>
      </c>
      <c r="N86" s="5">
        <f t="shared" si="21"/>
        <v>0</v>
      </c>
      <c r="O86" s="11">
        <f t="shared" si="25"/>
        <v>84.31451612903224</v>
      </c>
      <c r="P86" s="5">
        <f t="shared" si="22"/>
        <v>99.19354838709677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84</v>
      </c>
      <c r="M87" s="9">
        <f t="shared" si="26"/>
        <v>39</v>
      </c>
      <c r="N87" s="5">
        <f t="shared" si="21"/>
        <v>0</v>
      </c>
      <c r="O87" s="11">
        <f t="shared" si="25"/>
        <v>84.31451612903224</v>
      </c>
      <c r="P87" s="5">
        <f t="shared" si="22"/>
        <v>99.19354838709677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J88" s="9">
        <f t="shared" si="19"/>
        <v>0</v>
      </c>
      <c r="K88" s="9">
        <f t="shared" si="20"/>
        <v>0</v>
      </c>
      <c r="L88" s="9">
        <f t="shared" si="26"/>
        <v>84</v>
      </c>
      <c r="M88" s="9">
        <f t="shared" si="26"/>
        <v>39</v>
      </c>
      <c r="N88" s="5">
        <f t="shared" si="21"/>
        <v>0</v>
      </c>
      <c r="O88" s="11">
        <f t="shared" si="25"/>
        <v>84.31451612903224</v>
      </c>
      <c r="P88" s="5">
        <f t="shared" si="22"/>
        <v>99.19354838709677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84</v>
      </c>
      <c r="M89" s="9">
        <f t="shared" si="26"/>
        <v>39</v>
      </c>
      <c r="N89" s="5">
        <f t="shared" si="21"/>
        <v>0</v>
      </c>
      <c r="O89" s="11">
        <f t="shared" si="25"/>
        <v>84.31451612903224</v>
      </c>
      <c r="P89" s="5">
        <f t="shared" si="22"/>
        <v>99.19354838709677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J90" s="9">
        <f t="shared" si="19"/>
        <v>0</v>
      </c>
      <c r="K90" s="9">
        <f t="shared" si="20"/>
        <v>0</v>
      </c>
      <c r="L90" s="9">
        <f t="shared" si="26"/>
        <v>84</v>
      </c>
      <c r="M90" s="9">
        <f t="shared" si="26"/>
        <v>39</v>
      </c>
      <c r="N90" s="5">
        <f t="shared" si="21"/>
        <v>0</v>
      </c>
      <c r="O90" s="11">
        <f t="shared" si="25"/>
        <v>84.31451612903224</v>
      </c>
      <c r="P90" s="5">
        <f t="shared" si="22"/>
        <v>99.19354838709677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84</v>
      </c>
      <c r="M91" s="9">
        <f t="shared" si="26"/>
        <v>39</v>
      </c>
      <c r="N91" s="5">
        <f t="shared" si="21"/>
        <v>0</v>
      </c>
      <c r="O91" s="11">
        <f t="shared" si="25"/>
        <v>84.31451612903224</v>
      </c>
      <c r="P91" s="5">
        <f t="shared" si="22"/>
        <v>99.19354838709677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84</v>
      </c>
      <c r="M92" s="9">
        <f t="shared" si="26"/>
        <v>39</v>
      </c>
      <c r="N92" s="5">
        <f t="shared" si="21"/>
        <v>0</v>
      </c>
      <c r="O92" s="11">
        <f t="shared" si="25"/>
        <v>84.31451612903224</v>
      </c>
      <c r="P92" s="5">
        <f t="shared" si="22"/>
        <v>99.19354838709677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84</v>
      </c>
      <c r="M93" s="9">
        <f t="shared" si="26"/>
        <v>39</v>
      </c>
      <c r="N93" s="5">
        <f t="shared" si="21"/>
        <v>0</v>
      </c>
      <c r="O93" s="11">
        <f t="shared" si="25"/>
        <v>84.31451612903224</v>
      </c>
      <c r="P93" s="5">
        <f t="shared" si="22"/>
        <v>99.19354838709677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84</v>
      </c>
      <c r="M94" s="9">
        <f t="shared" si="26"/>
        <v>39</v>
      </c>
      <c r="N94" s="5">
        <f t="shared" si="21"/>
        <v>0</v>
      </c>
      <c r="O94" s="11">
        <f t="shared" si="25"/>
        <v>84.31451612903224</v>
      </c>
      <c r="P94" s="5">
        <f t="shared" si="22"/>
        <v>99.19354838709677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84</v>
      </c>
      <c r="M95" s="9">
        <f t="shared" si="26"/>
        <v>39</v>
      </c>
      <c r="N95" s="5">
        <f t="shared" si="21"/>
        <v>0</v>
      </c>
      <c r="O95" s="11">
        <f t="shared" si="25"/>
        <v>84.31451612903224</v>
      </c>
      <c r="P95" s="5">
        <f t="shared" si="22"/>
        <v>99.19354838709677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84</v>
      </c>
      <c r="M96" s="9">
        <f t="shared" si="26"/>
        <v>39</v>
      </c>
      <c r="N96" s="5">
        <f t="shared" si="21"/>
        <v>0</v>
      </c>
      <c r="O96" s="11">
        <f t="shared" si="25"/>
        <v>84.31451612903224</v>
      </c>
      <c r="P96" s="5">
        <f t="shared" si="22"/>
        <v>99.19354838709677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D97" s="1">
        <v>1</v>
      </c>
      <c r="J97" s="9">
        <f t="shared" si="19"/>
        <v>1</v>
      </c>
      <c r="K97" s="9">
        <f t="shared" si="20"/>
        <v>0</v>
      </c>
      <c r="L97" s="9">
        <f t="shared" si="26"/>
        <v>85</v>
      </c>
      <c r="M97" s="9">
        <f t="shared" si="26"/>
        <v>39</v>
      </c>
      <c r="N97" s="5">
        <f t="shared" si="21"/>
        <v>0.6854838709677419</v>
      </c>
      <c r="O97" s="11">
        <f t="shared" si="25"/>
        <v>84.99999999999999</v>
      </c>
      <c r="P97" s="5">
        <f t="shared" si="22"/>
        <v>100</v>
      </c>
      <c r="Q97" s="9">
        <f t="shared" si="23"/>
        <v>0</v>
      </c>
      <c r="R97" s="9">
        <f t="shared" si="24"/>
        <v>1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85</v>
      </c>
      <c r="M98" s="9">
        <f t="shared" si="26"/>
        <v>39</v>
      </c>
      <c r="N98" s="5">
        <f t="shared" si="21"/>
        <v>0</v>
      </c>
      <c r="O98" s="11">
        <f t="shared" si="25"/>
        <v>84.99999999999999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85</v>
      </c>
      <c r="M99" s="9">
        <f t="shared" si="26"/>
        <v>39</v>
      </c>
      <c r="N99" s="5">
        <f t="shared" si="21"/>
        <v>0</v>
      </c>
      <c r="O99" s="11">
        <f t="shared" si="25"/>
        <v>84.99999999999999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85</v>
      </c>
      <c r="M100" s="9">
        <f t="shared" si="26"/>
        <v>39</v>
      </c>
      <c r="N100" s="5">
        <f t="shared" si="21"/>
        <v>0</v>
      </c>
      <c r="O100" s="11">
        <f t="shared" si="25"/>
        <v>84.99999999999999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85</v>
      </c>
      <c r="M101" s="9">
        <f t="shared" si="26"/>
        <v>39</v>
      </c>
      <c r="N101" s="5">
        <f t="shared" si="21"/>
        <v>0</v>
      </c>
      <c r="O101" s="11">
        <f t="shared" si="25"/>
        <v>84.99999999999999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3</v>
      </c>
      <c r="C103" s="9">
        <f t="shared" si="27"/>
        <v>11</v>
      </c>
      <c r="D103" s="9">
        <f t="shared" si="27"/>
        <v>26</v>
      </c>
      <c r="E103" s="9">
        <f t="shared" si="27"/>
        <v>73</v>
      </c>
      <c r="F103" s="9">
        <f t="shared" si="27"/>
        <v>1</v>
      </c>
      <c r="G103" s="9">
        <f t="shared" si="27"/>
        <v>10</v>
      </c>
      <c r="H103" s="9">
        <f t="shared" si="27"/>
        <v>24</v>
      </c>
      <c r="I103" s="9">
        <f t="shared" si="27"/>
        <v>26</v>
      </c>
      <c r="J103" s="9">
        <f t="shared" si="27"/>
        <v>85</v>
      </c>
      <c r="K103" s="9">
        <f t="shared" si="27"/>
        <v>39</v>
      </c>
      <c r="N103" s="5">
        <f>SUM(N4:N101)</f>
        <v>84.99999999999999</v>
      </c>
      <c r="Q103" s="11">
        <f>SUM(Q4:Q101)</f>
        <v>25</v>
      </c>
      <c r="R103" s="11">
        <f>SUM(R4:R101)</f>
        <v>149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J37" sqref="J3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96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109</v>
      </c>
      <c r="W5"/>
      <c r="X5"/>
      <c r="Y5" s="1" t="s">
        <v>42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13</v>
      </c>
      <c r="W6"/>
      <c r="X6" s="1" t="s">
        <v>44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89.34426229508196</v>
      </c>
      <c r="W7"/>
      <c r="Y7" s="1" t="s">
        <v>46</v>
      </c>
      <c r="Z7" s="11">
        <f>SUM(N25:N31)</f>
        <v>3.5000000000000004</v>
      </c>
      <c r="AA7" s="5">
        <f t="shared" si="6"/>
        <v>6.25</v>
      </c>
      <c r="AB7" s="11">
        <f>SUM(Q25:Q31)+SUM(R25:R31)</f>
        <v>6</v>
      </c>
      <c r="AC7" s="11">
        <f>100*SUM(R25:R31)/AB7</f>
        <v>100</v>
      </c>
    </row>
    <row r="8" spans="1:29" ht="15">
      <c r="A8" s="27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8.166666666666668</v>
      </c>
      <c r="AA8" s="5">
        <f t="shared" si="6"/>
        <v>14.583333333333332</v>
      </c>
      <c r="AB8" s="11">
        <f>SUM(Q32:Q38)+SUM(R32:R38)</f>
        <v>18</v>
      </c>
      <c r="AC8" s="11">
        <f>100*SUM(R32:R38)/AB8</f>
        <v>88.88888888888889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30.916666666666668</v>
      </c>
      <c r="AA9" s="5">
        <f t="shared" si="6"/>
        <v>55.20833333333333</v>
      </c>
      <c r="AB9" s="11">
        <f>SUM(Q39:Q45)+SUM(R39:R45)</f>
        <v>55</v>
      </c>
      <c r="AC9" s="11">
        <f>100*SUM(R39:R45)/AB9</f>
        <v>98.18181818181819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68.33333333333333</v>
      </c>
      <c r="W10"/>
      <c r="X10" s="8" t="s">
        <v>50</v>
      </c>
      <c r="Z10" s="11">
        <f>SUM(N46:N52)</f>
        <v>9.333333333333332</v>
      </c>
      <c r="AA10" s="5">
        <f t="shared" si="6"/>
        <v>16.666666666666664</v>
      </c>
      <c r="AB10" s="11">
        <f>SUM(Q46:Q52)+SUM(R46:R52)</f>
        <v>18</v>
      </c>
      <c r="AC10" s="11">
        <f>100*SUM(R46:R52)/AB10</f>
        <v>94.44444444444444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53.06122448979592</v>
      </c>
      <c r="W11"/>
      <c r="Y11" s="8" t="s">
        <v>52</v>
      </c>
      <c r="Z11" s="11">
        <f>SUM(N53:N59)</f>
        <v>3.5000000000000004</v>
      </c>
      <c r="AA11" s="5">
        <f t="shared" si="6"/>
        <v>6.25</v>
      </c>
      <c r="AB11" s="11">
        <f>SUM(Q53:Q59)+SUM(R53:R59)</f>
        <v>8</v>
      </c>
      <c r="AC11" s="11">
        <f>100*SUM(R53:R59)/AB11</f>
        <v>87.5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61.46788990825688</v>
      </c>
      <c r="W12"/>
      <c r="X12" s="8" t="s">
        <v>54</v>
      </c>
      <c r="Z12" s="11">
        <f>SUM(N60:N66)</f>
        <v>1.75</v>
      </c>
      <c r="AA12" s="5">
        <f t="shared" si="6"/>
        <v>3.1249999999999996</v>
      </c>
      <c r="AB12" s="11">
        <f>SUM(Q60:Q66)+SUM(R60:R66)</f>
        <v>7</v>
      </c>
      <c r="AC12" s="11">
        <f>100*SUM(R60:R66)/AB12</f>
        <v>71.42857142857143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0.5833333333333334</v>
      </c>
      <c r="AA13" s="5">
        <f t="shared" si="6"/>
        <v>1.0416666666666665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4</v>
      </c>
      <c r="AC14" s="11">
        <f>100*SUM(R74:R80)/AB14</f>
        <v>50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2</v>
      </c>
      <c r="AC15" s="11">
        <f>100*SUM(R81:R87)/AB15</f>
        <v>50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>
        <f t="shared" si="2"/>
        <v>0</v>
      </c>
      <c r="O16" s="11">
        <f t="shared" si="8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-1.1666666666666667</v>
      </c>
      <c r="AA16" s="5">
        <f t="shared" si="6"/>
        <v>-2.083333333333333</v>
      </c>
      <c r="AB16" s="11">
        <f>SUM(Q88:Q94)+SUM(R88:R94)</f>
        <v>2</v>
      </c>
      <c r="AC16" s="11">
        <f>100*SUM(R88:R94)/AB16</f>
        <v>0</v>
      </c>
    </row>
    <row r="17" spans="1:29" ht="15">
      <c r="A17" s="27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>
        <f t="shared" si="2"/>
        <v>0</v>
      </c>
      <c r="O17" s="11">
        <f t="shared" si="8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-0.5833333333333334</v>
      </c>
      <c r="AA17" s="5">
        <f t="shared" si="6"/>
        <v>-1.0416666666666665</v>
      </c>
      <c r="AB17" s="11">
        <f>SUM(Q95:Q101)+SUM(R95:R101)</f>
        <v>1</v>
      </c>
      <c r="AC17" s="11">
        <f>100*SUM(R95:R101)/AB17</f>
        <v>0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>
        <f t="shared" si="2"/>
        <v>0</v>
      </c>
      <c r="O18" s="11">
        <f t="shared" si="8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56.00000000000001</v>
      </c>
      <c r="AA18" s="9">
        <f>SUM(AA4:AA17)</f>
        <v>99.99999999999999</v>
      </c>
    </row>
    <row r="19" spans="1:29" ht="15">
      <c r="A19" s="27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>
        <f t="shared" si="2"/>
        <v>0</v>
      </c>
      <c r="O19" s="11">
        <f t="shared" si="8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>
        <f t="shared" si="2"/>
        <v>0</v>
      </c>
      <c r="O20" s="11">
        <f t="shared" si="8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>
        <f t="shared" si="2"/>
        <v>0</v>
      </c>
      <c r="O21" s="11">
        <f t="shared" si="8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>
        <f t="shared" si="2"/>
        <v>0</v>
      </c>
      <c r="O22" s="11">
        <f t="shared" si="8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>
        <f t="shared" si="2"/>
        <v>0</v>
      </c>
      <c r="O23" s="11">
        <f t="shared" si="8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>
        <f t="shared" si="2"/>
        <v>0</v>
      </c>
      <c r="O24" s="11">
        <f t="shared" si="8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>
        <f t="shared" si="2"/>
        <v>0</v>
      </c>
      <c r="O25" s="11">
        <f t="shared" si="8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C26" s="9"/>
      <c r="D26" s="9"/>
      <c r="E26" s="9">
        <v>1</v>
      </c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1</v>
      </c>
      <c r="M26" s="9">
        <f t="shared" si="9"/>
        <v>0</v>
      </c>
      <c r="N26" s="5">
        <f t="shared" si="2"/>
        <v>0.5833333333333334</v>
      </c>
      <c r="O26" s="11">
        <f t="shared" si="8"/>
        <v>0.5833333333333334</v>
      </c>
      <c r="P26" s="5">
        <f t="shared" si="3"/>
        <v>1.0416666666666665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27">
        <v>32770</v>
      </c>
      <c r="J27" s="9">
        <f t="shared" si="0"/>
        <v>0</v>
      </c>
      <c r="K27" s="9">
        <f t="shared" si="1"/>
        <v>0</v>
      </c>
      <c r="L27" s="9">
        <f t="shared" si="9"/>
        <v>1</v>
      </c>
      <c r="M27" s="9">
        <f t="shared" si="9"/>
        <v>0</v>
      </c>
      <c r="N27" s="5">
        <f t="shared" si="2"/>
        <v>0</v>
      </c>
      <c r="O27" s="11">
        <f t="shared" si="8"/>
        <v>0.5833333333333334</v>
      </c>
      <c r="P27" s="5">
        <f t="shared" si="3"/>
        <v>1.0416666666666665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27">
        <v>32771</v>
      </c>
      <c r="J28" s="9">
        <f t="shared" si="0"/>
        <v>0</v>
      </c>
      <c r="K28" s="9">
        <f t="shared" si="1"/>
        <v>0</v>
      </c>
      <c r="L28" s="9">
        <f t="shared" si="9"/>
        <v>1</v>
      </c>
      <c r="M28" s="9">
        <f t="shared" si="9"/>
        <v>0</v>
      </c>
      <c r="N28" s="5">
        <f t="shared" si="2"/>
        <v>0</v>
      </c>
      <c r="O28" s="11">
        <f t="shared" si="8"/>
        <v>0.5833333333333334</v>
      </c>
      <c r="P28" s="5">
        <f t="shared" si="3"/>
        <v>1.0416666666666665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J29" s="9">
        <f t="shared" si="0"/>
        <v>0</v>
      </c>
      <c r="K29" s="9">
        <f t="shared" si="1"/>
        <v>0</v>
      </c>
      <c r="L29" s="9">
        <f t="shared" si="9"/>
        <v>1</v>
      </c>
      <c r="M29" s="9">
        <f t="shared" si="9"/>
        <v>0</v>
      </c>
      <c r="N29" s="5">
        <f t="shared" si="2"/>
        <v>0</v>
      </c>
      <c r="O29" s="11">
        <f t="shared" si="8"/>
        <v>0.5833333333333334</v>
      </c>
      <c r="P29" s="5">
        <f t="shared" si="3"/>
        <v>1.0416666666666665</v>
      </c>
      <c r="Q29" s="9">
        <f t="shared" si="4"/>
        <v>0</v>
      </c>
      <c r="R29" s="9">
        <f t="shared" si="5"/>
        <v>0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</v>
      </c>
      <c r="M30" s="9">
        <f t="shared" si="9"/>
        <v>0</v>
      </c>
      <c r="N30" s="5">
        <f t="shared" si="2"/>
        <v>0</v>
      </c>
      <c r="O30" s="11">
        <f t="shared" si="8"/>
        <v>0.5833333333333334</v>
      </c>
      <c r="P30" s="5">
        <f t="shared" si="3"/>
        <v>1.0416666666666665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/>
      <c r="D31" s="9">
        <v>1</v>
      </c>
      <c r="E31" s="9">
        <v>3</v>
      </c>
      <c r="G31" s="9"/>
      <c r="H31" s="9">
        <v>1</v>
      </c>
      <c r="I31" s="9"/>
      <c r="J31" s="9">
        <f t="shared" si="0"/>
        <v>4</v>
      </c>
      <c r="K31" s="9">
        <f t="shared" si="1"/>
        <v>1</v>
      </c>
      <c r="L31" s="9">
        <f t="shared" si="9"/>
        <v>5</v>
      </c>
      <c r="M31" s="9">
        <f t="shared" si="9"/>
        <v>1</v>
      </c>
      <c r="N31" s="5">
        <f t="shared" si="2"/>
        <v>2.916666666666667</v>
      </c>
      <c r="O31" s="11">
        <f t="shared" si="8"/>
        <v>3.5000000000000004</v>
      </c>
      <c r="P31" s="5">
        <f t="shared" si="3"/>
        <v>6.25</v>
      </c>
      <c r="Q31" s="9">
        <f t="shared" si="4"/>
        <v>0</v>
      </c>
      <c r="R31" s="9">
        <f t="shared" si="5"/>
        <v>5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1</v>
      </c>
      <c r="N32" s="5">
        <f t="shared" si="2"/>
        <v>0</v>
      </c>
      <c r="O32" s="11">
        <f t="shared" si="8"/>
        <v>3.5000000000000004</v>
      </c>
      <c r="P32" s="5">
        <f t="shared" si="3"/>
        <v>6.25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1</v>
      </c>
      <c r="N33" s="5">
        <f t="shared" si="2"/>
        <v>0</v>
      </c>
      <c r="O33" s="11">
        <f t="shared" si="8"/>
        <v>3.5000000000000004</v>
      </c>
      <c r="P33" s="5">
        <f t="shared" si="3"/>
        <v>6.25</v>
      </c>
      <c r="Q33" s="9">
        <f t="shared" si="4"/>
        <v>0</v>
      </c>
      <c r="R33" s="9">
        <f t="shared" si="5"/>
        <v>0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1</v>
      </c>
      <c r="N34" s="5">
        <f t="shared" si="2"/>
        <v>0</v>
      </c>
      <c r="O34" s="11">
        <f t="shared" si="8"/>
        <v>3.5000000000000004</v>
      </c>
      <c r="P34" s="5">
        <f t="shared" si="3"/>
        <v>6.25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D35" s="1">
        <v>1</v>
      </c>
      <c r="E35" s="1">
        <v>2</v>
      </c>
      <c r="G35" s="1">
        <v>1</v>
      </c>
      <c r="H35" s="1">
        <v>1</v>
      </c>
      <c r="J35" s="9">
        <f t="shared" si="0"/>
        <v>3</v>
      </c>
      <c r="K35" s="9">
        <f t="shared" si="1"/>
        <v>0</v>
      </c>
      <c r="L35" s="9">
        <f t="shared" si="9"/>
        <v>8</v>
      </c>
      <c r="M35" s="9">
        <f t="shared" si="9"/>
        <v>1</v>
      </c>
      <c r="N35" s="5">
        <f t="shared" si="2"/>
        <v>1.75</v>
      </c>
      <c r="O35" s="11">
        <f t="shared" si="8"/>
        <v>5.25</v>
      </c>
      <c r="P35" s="5">
        <f t="shared" si="3"/>
        <v>9.374999999999998</v>
      </c>
      <c r="Q35" s="9">
        <f t="shared" si="4"/>
        <v>1</v>
      </c>
      <c r="R35" s="9">
        <f t="shared" si="5"/>
        <v>4</v>
      </c>
    </row>
    <row r="36" spans="1:18" ht="12.75">
      <c r="A36" s="2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</v>
      </c>
      <c r="M36" s="9">
        <f t="shared" si="9"/>
        <v>1</v>
      </c>
      <c r="N36" s="5">
        <f aca="true" t="shared" si="12" ref="N36:N67">(+J36+K36)*($J$103/($J$103+$K$103))</f>
        <v>0</v>
      </c>
      <c r="O36" s="11">
        <f t="shared" si="8"/>
        <v>5.25</v>
      </c>
      <c r="P36" s="5">
        <f aca="true" t="shared" si="13" ref="P36:P67">O36*100/$N$103</f>
        <v>9.374999999999998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C37" s="1">
        <v>1</v>
      </c>
      <c r="E37" s="1">
        <v>5</v>
      </c>
      <c r="H37" s="1">
        <v>2</v>
      </c>
      <c r="I37" s="1">
        <v>2</v>
      </c>
      <c r="J37" s="9">
        <f t="shared" si="10"/>
        <v>4</v>
      </c>
      <c r="K37" s="9">
        <f t="shared" si="11"/>
        <v>4</v>
      </c>
      <c r="L37" s="9">
        <f t="shared" si="9"/>
        <v>12</v>
      </c>
      <c r="M37" s="9">
        <f t="shared" si="9"/>
        <v>5</v>
      </c>
      <c r="N37" s="5">
        <f t="shared" si="12"/>
        <v>4.666666666666667</v>
      </c>
      <c r="O37" s="11">
        <f aca="true" t="shared" si="16" ref="O37:O68">O36+N37</f>
        <v>9.916666666666668</v>
      </c>
      <c r="P37" s="5">
        <f t="shared" si="13"/>
        <v>17.708333333333332</v>
      </c>
      <c r="Q37" s="9">
        <f t="shared" si="14"/>
        <v>1</v>
      </c>
      <c r="R37" s="9">
        <f t="shared" si="15"/>
        <v>9</v>
      </c>
    </row>
    <row r="38" spans="1:18" ht="12.75">
      <c r="A38" s="27">
        <v>32781</v>
      </c>
      <c r="D38" s="9"/>
      <c r="E38" s="9">
        <v>3</v>
      </c>
      <c r="H38" s="9"/>
      <c r="I38" s="9"/>
      <c r="J38" s="9">
        <f t="shared" si="10"/>
        <v>3</v>
      </c>
      <c r="K38" s="9">
        <f t="shared" si="11"/>
        <v>0</v>
      </c>
      <c r="L38" s="9">
        <f t="shared" si="9"/>
        <v>15</v>
      </c>
      <c r="M38" s="9">
        <f t="shared" si="9"/>
        <v>5</v>
      </c>
      <c r="N38" s="5">
        <f t="shared" si="12"/>
        <v>1.75</v>
      </c>
      <c r="O38" s="11">
        <f t="shared" si="16"/>
        <v>11.666666666666668</v>
      </c>
      <c r="P38" s="5">
        <f t="shared" si="13"/>
        <v>20.833333333333332</v>
      </c>
      <c r="Q38" s="9">
        <f t="shared" si="14"/>
        <v>0</v>
      </c>
      <c r="R38" s="9">
        <f t="shared" si="15"/>
        <v>3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15</v>
      </c>
      <c r="M39" s="9">
        <f t="shared" si="9"/>
        <v>5</v>
      </c>
      <c r="N39" s="5">
        <f t="shared" si="12"/>
        <v>0</v>
      </c>
      <c r="O39" s="11">
        <f t="shared" si="16"/>
        <v>11.666666666666668</v>
      </c>
      <c r="P39" s="5">
        <f t="shared" si="13"/>
        <v>20.833333333333332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15</v>
      </c>
      <c r="M40" s="9">
        <f t="shared" si="9"/>
        <v>5</v>
      </c>
      <c r="N40" s="5">
        <f t="shared" si="12"/>
        <v>0</v>
      </c>
      <c r="O40" s="11">
        <f t="shared" si="16"/>
        <v>11.666666666666668</v>
      </c>
      <c r="P40" s="5">
        <f t="shared" si="13"/>
        <v>20.833333333333332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D41" s="1">
        <v>11</v>
      </c>
      <c r="E41" s="1">
        <v>13</v>
      </c>
      <c r="H41" s="1">
        <v>13</v>
      </c>
      <c r="I41" s="1">
        <v>10</v>
      </c>
      <c r="J41" s="9">
        <f t="shared" si="10"/>
        <v>24</v>
      </c>
      <c r="K41" s="9">
        <f t="shared" si="11"/>
        <v>23</v>
      </c>
      <c r="L41" s="9">
        <f t="shared" si="9"/>
        <v>39</v>
      </c>
      <c r="M41" s="9">
        <f t="shared" si="9"/>
        <v>28</v>
      </c>
      <c r="N41" s="5">
        <f t="shared" si="12"/>
        <v>27.416666666666668</v>
      </c>
      <c r="O41" s="11">
        <f t="shared" si="16"/>
        <v>39.083333333333336</v>
      </c>
      <c r="P41" s="5">
        <f t="shared" si="13"/>
        <v>69.79166666666666</v>
      </c>
      <c r="Q41" s="9">
        <f t="shared" si="14"/>
        <v>0</v>
      </c>
      <c r="R41" s="9">
        <f t="shared" si="15"/>
        <v>47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39</v>
      </c>
      <c r="M42" s="9">
        <f t="shared" si="9"/>
        <v>28</v>
      </c>
      <c r="N42" s="5">
        <f t="shared" si="12"/>
        <v>0</v>
      </c>
      <c r="O42" s="11">
        <f t="shared" si="16"/>
        <v>39.083333333333336</v>
      </c>
      <c r="P42" s="5">
        <f t="shared" si="13"/>
        <v>69.79166666666666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E43" s="1">
        <v>1</v>
      </c>
      <c r="I43" s="1">
        <v>1</v>
      </c>
      <c r="J43" s="9">
        <f t="shared" si="10"/>
        <v>1</v>
      </c>
      <c r="K43" s="9">
        <f t="shared" si="11"/>
        <v>1</v>
      </c>
      <c r="L43" s="9">
        <f t="shared" si="9"/>
        <v>40</v>
      </c>
      <c r="M43" s="9">
        <f t="shared" si="9"/>
        <v>29</v>
      </c>
      <c r="N43" s="5">
        <f t="shared" si="12"/>
        <v>1.1666666666666667</v>
      </c>
      <c r="O43" s="11">
        <f t="shared" si="16"/>
        <v>40.25</v>
      </c>
      <c r="P43" s="5">
        <f t="shared" si="13"/>
        <v>71.87499999999999</v>
      </c>
      <c r="Q43" s="9">
        <f t="shared" si="14"/>
        <v>0</v>
      </c>
      <c r="R43" s="9">
        <f t="shared" si="15"/>
        <v>2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40</v>
      </c>
      <c r="M44" s="9">
        <f t="shared" si="9"/>
        <v>29</v>
      </c>
      <c r="N44" s="5">
        <f t="shared" si="12"/>
        <v>0</v>
      </c>
      <c r="O44" s="11">
        <f t="shared" si="16"/>
        <v>40.25</v>
      </c>
      <c r="P44" s="5">
        <f t="shared" si="13"/>
        <v>71.87499999999999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D45" s="9">
        <v>1</v>
      </c>
      <c r="E45" s="9">
        <v>2</v>
      </c>
      <c r="G45" s="1">
        <v>1</v>
      </c>
      <c r="H45" s="9"/>
      <c r="I45" s="9">
        <v>2</v>
      </c>
      <c r="J45" s="9">
        <f t="shared" si="10"/>
        <v>3</v>
      </c>
      <c r="K45" s="9">
        <f t="shared" si="11"/>
        <v>1</v>
      </c>
      <c r="L45" s="9">
        <f aca="true" t="shared" si="17" ref="L45:M64">L44+J45</f>
        <v>43</v>
      </c>
      <c r="M45" s="9">
        <f t="shared" si="17"/>
        <v>30</v>
      </c>
      <c r="N45" s="5">
        <f t="shared" si="12"/>
        <v>2.3333333333333335</v>
      </c>
      <c r="O45" s="11">
        <f t="shared" si="16"/>
        <v>42.583333333333336</v>
      </c>
      <c r="P45" s="5">
        <f t="shared" si="13"/>
        <v>76.04166666666667</v>
      </c>
      <c r="Q45" s="9">
        <f t="shared" si="14"/>
        <v>1</v>
      </c>
      <c r="R45" s="9">
        <f t="shared" si="15"/>
        <v>5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43</v>
      </c>
      <c r="M46" s="9">
        <f t="shared" si="17"/>
        <v>30</v>
      </c>
      <c r="N46" s="5">
        <f t="shared" si="12"/>
        <v>0</v>
      </c>
      <c r="O46" s="11">
        <f t="shared" si="16"/>
        <v>42.583333333333336</v>
      </c>
      <c r="P46" s="5">
        <f t="shared" si="13"/>
        <v>76.04166666666667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D47" s="1">
        <v>1</v>
      </c>
      <c r="E47" s="1">
        <v>5</v>
      </c>
      <c r="G47" s="1">
        <v>1</v>
      </c>
      <c r="I47" s="1">
        <v>4</v>
      </c>
      <c r="J47" s="9">
        <f t="shared" si="10"/>
        <v>6</v>
      </c>
      <c r="K47" s="9">
        <f t="shared" si="11"/>
        <v>3</v>
      </c>
      <c r="L47" s="9">
        <f t="shared" si="17"/>
        <v>49</v>
      </c>
      <c r="M47" s="9">
        <f t="shared" si="17"/>
        <v>33</v>
      </c>
      <c r="N47" s="5">
        <f t="shared" si="12"/>
        <v>5.25</v>
      </c>
      <c r="O47" s="11">
        <f t="shared" si="16"/>
        <v>47.833333333333336</v>
      </c>
      <c r="P47" s="5">
        <f t="shared" si="13"/>
        <v>85.41666666666667</v>
      </c>
      <c r="Q47" s="9">
        <f t="shared" si="14"/>
        <v>1</v>
      </c>
      <c r="R47" s="9">
        <f t="shared" si="15"/>
        <v>10</v>
      </c>
    </row>
    <row r="48" spans="1:18" ht="12.75">
      <c r="A48" s="27">
        <v>32791</v>
      </c>
      <c r="J48" s="9">
        <f t="shared" si="10"/>
        <v>0</v>
      </c>
      <c r="K48" s="9">
        <f t="shared" si="11"/>
        <v>0</v>
      </c>
      <c r="L48" s="9">
        <f t="shared" si="17"/>
        <v>49</v>
      </c>
      <c r="M48" s="9">
        <f t="shared" si="17"/>
        <v>33</v>
      </c>
      <c r="N48" s="5">
        <f t="shared" si="12"/>
        <v>0</v>
      </c>
      <c r="O48" s="11">
        <f t="shared" si="16"/>
        <v>47.833333333333336</v>
      </c>
      <c r="P48" s="5">
        <f t="shared" si="13"/>
        <v>85.41666666666667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49</v>
      </c>
      <c r="M49" s="9">
        <f t="shared" si="17"/>
        <v>33</v>
      </c>
      <c r="N49" s="5">
        <f t="shared" si="12"/>
        <v>0</v>
      </c>
      <c r="O49" s="11">
        <f t="shared" si="16"/>
        <v>47.833333333333336</v>
      </c>
      <c r="P49" s="5">
        <f t="shared" si="13"/>
        <v>85.41666666666667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E50" s="1">
        <v>1</v>
      </c>
      <c r="J50" s="9">
        <f t="shared" si="10"/>
        <v>1</v>
      </c>
      <c r="K50" s="9">
        <f t="shared" si="11"/>
        <v>0</v>
      </c>
      <c r="L50" s="9">
        <f t="shared" si="17"/>
        <v>50</v>
      </c>
      <c r="M50" s="9">
        <f t="shared" si="17"/>
        <v>33</v>
      </c>
      <c r="N50" s="5">
        <f t="shared" si="12"/>
        <v>0.5833333333333334</v>
      </c>
      <c r="O50" s="11">
        <f t="shared" si="16"/>
        <v>48.41666666666667</v>
      </c>
      <c r="P50" s="5">
        <f t="shared" si="13"/>
        <v>86.45833333333333</v>
      </c>
      <c r="Q50" s="9">
        <f t="shared" si="14"/>
        <v>0</v>
      </c>
      <c r="R50" s="9">
        <f t="shared" si="15"/>
        <v>1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50</v>
      </c>
      <c r="M51" s="9">
        <f t="shared" si="17"/>
        <v>33</v>
      </c>
      <c r="N51" s="5">
        <f t="shared" si="12"/>
        <v>0</v>
      </c>
      <c r="O51" s="11">
        <f t="shared" si="16"/>
        <v>48.41666666666667</v>
      </c>
      <c r="P51" s="5">
        <f t="shared" si="13"/>
        <v>86.45833333333333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>
        <v>2</v>
      </c>
      <c r="E52" s="9">
        <v>2</v>
      </c>
      <c r="F52" s="9"/>
      <c r="H52" s="9">
        <v>2</v>
      </c>
      <c r="I52" s="9"/>
      <c r="J52" s="9">
        <f t="shared" si="10"/>
        <v>4</v>
      </c>
      <c r="K52" s="9">
        <f t="shared" si="11"/>
        <v>2</v>
      </c>
      <c r="L52" s="9">
        <f t="shared" si="17"/>
        <v>54</v>
      </c>
      <c r="M52" s="9">
        <f t="shared" si="17"/>
        <v>35</v>
      </c>
      <c r="N52" s="5">
        <f t="shared" si="12"/>
        <v>3.5</v>
      </c>
      <c r="O52" s="11">
        <f t="shared" si="16"/>
        <v>51.91666666666667</v>
      </c>
      <c r="P52" s="5">
        <f t="shared" si="13"/>
        <v>92.70833333333333</v>
      </c>
      <c r="Q52" s="9">
        <f t="shared" si="14"/>
        <v>0</v>
      </c>
      <c r="R52" s="9">
        <f t="shared" si="15"/>
        <v>6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54</v>
      </c>
      <c r="M53" s="9">
        <f t="shared" si="17"/>
        <v>35</v>
      </c>
      <c r="N53" s="5">
        <f t="shared" si="12"/>
        <v>0</v>
      </c>
      <c r="O53" s="11">
        <f t="shared" si="16"/>
        <v>51.91666666666667</v>
      </c>
      <c r="P53" s="5">
        <f t="shared" si="13"/>
        <v>92.70833333333333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54</v>
      </c>
      <c r="M54" s="9">
        <f t="shared" si="17"/>
        <v>35</v>
      </c>
      <c r="N54" s="5">
        <f t="shared" si="12"/>
        <v>0</v>
      </c>
      <c r="O54" s="11">
        <f t="shared" si="16"/>
        <v>51.91666666666667</v>
      </c>
      <c r="P54" s="5">
        <f t="shared" si="13"/>
        <v>92.70833333333333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I55" s="1">
        <v>3</v>
      </c>
      <c r="J55" s="9">
        <f t="shared" si="10"/>
        <v>0</v>
      </c>
      <c r="K55" s="9">
        <f t="shared" si="11"/>
        <v>3</v>
      </c>
      <c r="L55" s="9">
        <f t="shared" si="17"/>
        <v>54</v>
      </c>
      <c r="M55" s="9">
        <f t="shared" si="17"/>
        <v>38</v>
      </c>
      <c r="N55" s="5">
        <f t="shared" si="12"/>
        <v>1.75</v>
      </c>
      <c r="O55" s="11">
        <f t="shared" si="16"/>
        <v>53.66666666666667</v>
      </c>
      <c r="P55" s="5">
        <f t="shared" si="13"/>
        <v>95.83333333333333</v>
      </c>
      <c r="Q55" s="9">
        <f t="shared" si="14"/>
        <v>0</v>
      </c>
      <c r="R55" s="9">
        <f t="shared" si="15"/>
        <v>3</v>
      </c>
    </row>
    <row r="56" spans="1:18" ht="12.75">
      <c r="A56" s="27">
        <v>32799</v>
      </c>
      <c r="J56" s="9">
        <f t="shared" si="10"/>
        <v>0</v>
      </c>
      <c r="K56" s="9">
        <f t="shared" si="11"/>
        <v>0</v>
      </c>
      <c r="L56" s="9">
        <f t="shared" si="17"/>
        <v>54</v>
      </c>
      <c r="M56" s="9">
        <f t="shared" si="17"/>
        <v>38</v>
      </c>
      <c r="N56" s="5">
        <f t="shared" si="12"/>
        <v>0</v>
      </c>
      <c r="O56" s="11">
        <f t="shared" si="16"/>
        <v>53.66666666666667</v>
      </c>
      <c r="P56" s="5">
        <f t="shared" si="13"/>
        <v>95.83333333333333</v>
      </c>
      <c r="Q56" s="9">
        <f t="shared" si="14"/>
        <v>0</v>
      </c>
      <c r="R56" s="9">
        <f t="shared" si="15"/>
        <v>0</v>
      </c>
    </row>
    <row r="57" spans="1:18" ht="12.75">
      <c r="A57" s="27">
        <v>32800</v>
      </c>
      <c r="I57" s="1">
        <v>2</v>
      </c>
      <c r="J57" s="9">
        <f t="shared" si="10"/>
        <v>0</v>
      </c>
      <c r="K57" s="9">
        <f t="shared" si="11"/>
        <v>2</v>
      </c>
      <c r="L57" s="9">
        <f t="shared" si="17"/>
        <v>54</v>
      </c>
      <c r="M57" s="9">
        <f t="shared" si="17"/>
        <v>40</v>
      </c>
      <c r="N57" s="5">
        <f t="shared" si="12"/>
        <v>1.1666666666666667</v>
      </c>
      <c r="O57" s="11">
        <f t="shared" si="16"/>
        <v>54.833333333333336</v>
      </c>
      <c r="P57" s="5">
        <f t="shared" si="13"/>
        <v>97.91666666666667</v>
      </c>
      <c r="Q57" s="9">
        <f t="shared" si="14"/>
        <v>0</v>
      </c>
      <c r="R57" s="9">
        <f t="shared" si="15"/>
        <v>2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54</v>
      </c>
      <c r="M58" s="9">
        <f t="shared" si="17"/>
        <v>40</v>
      </c>
      <c r="N58" s="5">
        <f t="shared" si="12"/>
        <v>0</v>
      </c>
      <c r="O58" s="11">
        <f t="shared" si="16"/>
        <v>54.833333333333336</v>
      </c>
      <c r="P58" s="5">
        <f t="shared" si="13"/>
        <v>97.91666666666667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G59" s="1">
        <v>1</v>
      </c>
      <c r="H59" s="1">
        <v>1</v>
      </c>
      <c r="I59" s="1">
        <v>1</v>
      </c>
      <c r="J59" s="9">
        <f t="shared" si="10"/>
        <v>0</v>
      </c>
      <c r="K59" s="9">
        <f t="shared" si="11"/>
        <v>1</v>
      </c>
      <c r="L59" s="9">
        <f t="shared" si="17"/>
        <v>54</v>
      </c>
      <c r="M59" s="9">
        <f t="shared" si="17"/>
        <v>41</v>
      </c>
      <c r="N59" s="5">
        <f t="shared" si="12"/>
        <v>0.5833333333333334</v>
      </c>
      <c r="O59" s="11">
        <f t="shared" si="16"/>
        <v>55.41666666666667</v>
      </c>
      <c r="P59" s="5">
        <f t="shared" si="13"/>
        <v>98.95833333333333</v>
      </c>
      <c r="Q59" s="9">
        <f t="shared" si="14"/>
        <v>1</v>
      </c>
      <c r="R59" s="9">
        <f t="shared" si="15"/>
        <v>2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54</v>
      </c>
      <c r="M60" s="9">
        <f t="shared" si="17"/>
        <v>41</v>
      </c>
      <c r="N60" s="5">
        <f t="shared" si="12"/>
        <v>0</v>
      </c>
      <c r="O60" s="11">
        <f t="shared" si="16"/>
        <v>55.41666666666667</v>
      </c>
      <c r="P60" s="5">
        <f t="shared" si="13"/>
        <v>98.95833333333333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E61" s="1">
        <v>1</v>
      </c>
      <c r="H61" s="1">
        <v>2</v>
      </c>
      <c r="J61" s="9">
        <f t="shared" si="10"/>
        <v>1</v>
      </c>
      <c r="K61" s="9">
        <f t="shared" si="11"/>
        <v>2</v>
      </c>
      <c r="L61" s="9">
        <f t="shared" si="17"/>
        <v>55</v>
      </c>
      <c r="M61" s="9">
        <f t="shared" si="17"/>
        <v>43</v>
      </c>
      <c r="N61" s="5">
        <f t="shared" si="12"/>
        <v>1.75</v>
      </c>
      <c r="O61" s="11">
        <f t="shared" si="16"/>
        <v>57.16666666666667</v>
      </c>
      <c r="P61" s="5">
        <f t="shared" si="13"/>
        <v>102.08333333333333</v>
      </c>
      <c r="Q61" s="9">
        <f t="shared" si="14"/>
        <v>0</v>
      </c>
      <c r="R61" s="9">
        <f t="shared" si="15"/>
        <v>3</v>
      </c>
    </row>
    <row r="62" spans="1:18" ht="12.75">
      <c r="A62" s="27">
        <v>32805</v>
      </c>
      <c r="J62" s="9">
        <f t="shared" si="10"/>
        <v>0</v>
      </c>
      <c r="K62" s="9">
        <f t="shared" si="11"/>
        <v>0</v>
      </c>
      <c r="L62" s="9">
        <f t="shared" si="17"/>
        <v>55</v>
      </c>
      <c r="M62" s="9">
        <f t="shared" si="17"/>
        <v>43</v>
      </c>
      <c r="N62" s="5">
        <f t="shared" si="12"/>
        <v>0</v>
      </c>
      <c r="O62" s="11">
        <f t="shared" si="16"/>
        <v>57.16666666666667</v>
      </c>
      <c r="P62" s="5">
        <f t="shared" si="13"/>
        <v>102.08333333333333</v>
      </c>
      <c r="Q62" s="9">
        <f t="shared" si="14"/>
        <v>0</v>
      </c>
      <c r="R62" s="9">
        <f t="shared" si="15"/>
        <v>0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55</v>
      </c>
      <c r="M63" s="9">
        <f t="shared" si="17"/>
        <v>43</v>
      </c>
      <c r="N63" s="5">
        <f t="shared" si="12"/>
        <v>0</v>
      </c>
      <c r="O63" s="11">
        <f t="shared" si="16"/>
        <v>57.16666666666667</v>
      </c>
      <c r="P63" s="5">
        <f t="shared" si="13"/>
        <v>102.08333333333333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C64" s="1">
        <v>1</v>
      </c>
      <c r="D64" s="1">
        <v>1</v>
      </c>
      <c r="G64" s="1">
        <v>1</v>
      </c>
      <c r="J64" s="9">
        <f t="shared" si="10"/>
        <v>0</v>
      </c>
      <c r="K64" s="9">
        <f t="shared" si="11"/>
        <v>-1</v>
      </c>
      <c r="L64" s="9">
        <f t="shared" si="17"/>
        <v>55</v>
      </c>
      <c r="M64" s="9">
        <f t="shared" si="17"/>
        <v>42</v>
      </c>
      <c r="N64" s="5">
        <f t="shared" si="12"/>
        <v>-0.5833333333333334</v>
      </c>
      <c r="O64" s="11">
        <f t="shared" si="16"/>
        <v>56.583333333333336</v>
      </c>
      <c r="P64" s="5">
        <f t="shared" si="13"/>
        <v>101.04166666666667</v>
      </c>
      <c r="Q64" s="9">
        <f t="shared" si="14"/>
        <v>2</v>
      </c>
      <c r="R64" s="9">
        <f t="shared" si="15"/>
        <v>1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55</v>
      </c>
      <c r="M65" s="9">
        <f t="shared" si="18"/>
        <v>42</v>
      </c>
      <c r="N65" s="5">
        <f t="shared" si="12"/>
        <v>0</v>
      </c>
      <c r="O65" s="11">
        <f t="shared" si="16"/>
        <v>56.583333333333336</v>
      </c>
      <c r="P65" s="5">
        <f t="shared" si="13"/>
        <v>101.04166666666667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/>
      <c r="D66" s="9"/>
      <c r="E66" s="9"/>
      <c r="G66" s="9"/>
      <c r="H66" s="9"/>
      <c r="I66" s="9">
        <v>1</v>
      </c>
      <c r="J66" s="9">
        <f t="shared" si="10"/>
        <v>0</v>
      </c>
      <c r="K66" s="9">
        <f t="shared" si="11"/>
        <v>1</v>
      </c>
      <c r="L66" s="9">
        <f t="shared" si="18"/>
        <v>55</v>
      </c>
      <c r="M66" s="9">
        <f t="shared" si="18"/>
        <v>43</v>
      </c>
      <c r="N66" s="5">
        <f t="shared" si="12"/>
        <v>0.5833333333333334</v>
      </c>
      <c r="O66" s="11">
        <f t="shared" si="16"/>
        <v>57.16666666666667</v>
      </c>
      <c r="P66" s="5">
        <f t="shared" si="13"/>
        <v>102.08333333333333</v>
      </c>
      <c r="Q66" s="9">
        <f t="shared" si="14"/>
        <v>0</v>
      </c>
      <c r="R66" s="9">
        <f t="shared" si="15"/>
        <v>1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55</v>
      </c>
      <c r="M67" s="9">
        <f t="shared" si="18"/>
        <v>43</v>
      </c>
      <c r="N67" s="5">
        <f t="shared" si="12"/>
        <v>0</v>
      </c>
      <c r="O67" s="11">
        <f t="shared" si="16"/>
        <v>57.16666666666667</v>
      </c>
      <c r="P67" s="5">
        <f t="shared" si="13"/>
        <v>102.08333333333333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55</v>
      </c>
      <c r="M68" s="9">
        <f t="shared" si="18"/>
        <v>43</v>
      </c>
      <c r="N68" s="5">
        <f aca="true" t="shared" si="21" ref="N68:N101">(+J68+K68)*($J$103/($J$103+$K$103))</f>
        <v>0</v>
      </c>
      <c r="O68" s="11">
        <f t="shared" si="16"/>
        <v>57.16666666666667</v>
      </c>
      <c r="P68" s="5">
        <f aca="true" t="shared" si="22" ref="P68:P101">O68*100/$N$103</f>
        <v>102.08333333333333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H69" s="1">
        <v>1</v>
      </c>
      <c r="J69" s="9">
        <f t="shared" si="19"/>
        <v>0</v>
      </c>
      <c r="K69" s="9">
        <f t="shared" si="20"/>
        <v>1</v>
      </c>
      <c r="L69" s="9">
        <f t="shared" si="18"/>
        <v>55</v>
      </c>
      <c r="M69" s="9">
        <f t="shared" si="18"/>
        <v>44</v>
      </c>
      <c r="N69" s="5">
        <f t="shared" si="21"/>
        <v>0.5833333333333334</v>
      </c>
      <c r="O69" s="11">
        <f aca="true" t="shared" si="25" ref="O69:O101">O68+N69</f>
        <v>57.75000000000001</v>
      </c>
      <c r="P69" s="5">
        <f t="shared" si="22"/>
        <v>103.125</v>
      </c>
      <c r="Q69" s="9">
        <f t="shared" si="23"/>
        <v>0</v>
      </c>
      <c r="R69" s="9">
        <f t="shared" si="24"/>
        <v>1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55</v>
      </c>
      <c r="M70" s="9">
        <f t="shared" si="18"/>
        <v>44</v>
      </c>
      <c r="N70" s="5">
        <f t="shared" si="21"/>
        <v>0</v>
      </c>
      <c r="O70" s="11">
        <f t="shared" si="25"/>
        <v>57.75000000000001</v>
      </c>
      <c r="P70" s="5">
        <f t="shared" si="22"/>
        <v>103.125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J71" s="9">
        <f t="shared" si="19"/>
        <v>0</v>
      </c>
      <c r="K71" s="9">
        <f t="shared" si="20"/>
        <v>0</v>
      </c>
      <c r="L71" s="9">
        <f t="shared" si="18"/>
        <v>55</v>
      </c>
      <c r="M71" s="9">
        <f t="shared" si="18"/>
        <v>44</v>
      </c>
      <c r="N71" s="5">
        <f t="shared" si="21"/>
        <v>0</v>
      </c>
      <c r="O71" s="11">
        <f t="shared" si="25"/>
        <v>57.75000000000001</v>
      </c>
      <c r="P71" s="5">
        <f t="shared" si="22"/>
        <v>103.125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J72" s="9">
        <f t="shared" si="19"/>
        <v>0</v>
      </c>
      <c r="K72" s="9">
        <f t="shared" si="20"/>
        <v>0</v>
      </c>
      <c r="L72" s="9">
        <f t="shared" si="18"/>
        <v>55</v>
      </c>
      <c r="M72" s="9">
        <f t="shared" si="18"/>
        <v>44</v>
      </c>
      <c r="N72" s="5">
        <f t="shared" si="21"/>
        <v>0</v>
      </c>
      <c r="O72" s="11">
        <f t="shared" si="25"/>
        <v>57.75000000000001</v>
      </c>
      <c r="P72" s="5">
        <f t="shared" si="22"/>
        <v>103.125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55</v>
      </c>
      <c r="M73" s="9">
        <f t="shared" si="18"/>
        <v>44</v>
      </c>
      <c r="N73" s="5">
        <f t="shared" si="21"/>
        <v>0</v>
      </c>
      <c r="O73" s="11">
        <f t="shared" si="25"/>
        <v>57.75000000000001</v>
      </c>
      <c r="P73" s="5">
        <f t="shared" si="22"/>
        <v>103.125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55</v>
      </c>
      <c r="M74" s="9">
        <f t="shared" si="18"/>
        <v>44</v>
      </c>
      <c r="N74" s="5">
        <f t="shared" si="21"/>
        <v>0</v>
      </c>
      <c r="O74" s="11">
        <f t="shared" si="25"/>
        <v>57.75000000000001</v>
      </c>
      <c r="P74" s="5">
        <f t="shared" si="22"/>
        <v>103.125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D75" s="1">
        <v>1</v>
      </c>
      <c r="E75" s="1">
        <v>1</v>
      </c>
      <c r="G75" s="1">
        <v>1</v>
      </c>
      <c r="J75" s="9">
        <f t="shared" si="19"/>
        <v>2</v>
      </c>
      <c r="K75" s="9">
        <f t="shared" si="20"/>
        <v>-1</v>
      </c>
      <c r="L75" s="9">
        <f t="shared" si="18"/>
        <v>57</v>
      </c>
      <c r="M75" s="9">
        <f t="shared" si="18"/>
        <v>43</v>
      </c>
      <c r="N75" s="5">
        <f t="shared" si="21"/>
        <v>0.5833333333333334</v>
      </c>
      <c r="O75" s="11">
        <f t="shared" si="25"/>
        <v>58.33333333333334</v>
      </c>
      <c r="P75" s="5">
        <f t="shared" si="22"/>
        <v>104.16666666666666</v>
      </c>
      <c r="Q75" s="9">
        <f t="shared" si="23"/>
        <v>1</v>
      </c>
      <c r="R75" s="9">
        <f t="shared" si="24"/>
        <v>2</v>
      </c>
    </row>
    <row r="76" spans="1:18" ht="12.75">
      <c r="A76" s="27">
        <v>32819</v>
      </c>
      <c r="J76" s="9">
        <f t="shared" si="19"/>
        <v>0</v>
      </c>
      <c r="K76" s="9">
        <f t="shared" si="20"/>
        <v>0</v>
      </c>
      <c r="L76" s="9">
        <f t="shared" si="18"/>
        <v>57</v>
      </c>
      <c r="M76" s="9">
        <f t="shared" si="18"/>
        <v>43</v>
      </c>
      <c r="N76" s="5">
        <f t="shared" si="21"/>
        <v>0</v>
      </c>
      <c r="O76" s="11">
        <f t="shared" si="25"/>
        <v>58.33333333333334</v>
      </c>
      <c r="P76" s="5">
        <f t="shared" si="22"/>
        <v>104.16666666666666</v>
      </c>
      <c r="Q76" s="9">
        <f t="shared" si="23"/>
        <v>0</v>
      </c>
      <c r="R76" s="9">
        <f t="shared" si="24"/>
        <v>0</v>
      </c>
    </row>
    <row r="77" spans="1:18" ht="12.75">
      <c r="A77" s="27">
        <v>32820</v>
      </c>
      <c r="J77" s="9">
        <f t="shared" si="19"/>
        <v>0</v>
      </c>
      <c r="K77" s="9">
        <f t="shared" si="20"/>
        <v>0</v>
      </c>
      <c r="L77" s="9">
        <f t="shared" si="18"/>
        <v>57</v>
      </c>
      <c r="M77" s="9">
        <f t="shared" si="18"/>
        <v>43</v>
      </c>
      <c r="N77" s="5">
        <f t="shared" si="21"/>
        <v>0</v>
      </c>
      <c r="O77" s="11">
        <f t="shared" si="25"/>
        <v>58.33333333333334</v>
      </c>
      <c r="P77" s="5">
        <f t="shared" si="22"/>
        <v>104.16666666666666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57</v>
      </c>
      <c r="M78" s="9">
        <f t="shared" si="18"/>
        <v>43</v>
      </c>
      <c r="N78" s="5">
        <f t="shared" si="21"/>
        <v>0</v>
      </c>
      <c r="O78" s="11">
        <f t="shared" si="25"/>
        <v>58.33333333333334</v>
      </c>
      <c r="P78" s="5">
        <f t="shared" si="22"/>
        <v>104.16666666666666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J79" s="9">
        <f t="shared" si="19"/>
        <v>0</v>
      </c>
      <c r="K79" s="9">
        <f t="shared" si="20"/>
        <v>0</v>
      </c>
      <c r="L79" s="9">
        <f t="shared" si="18"/>
        <v>57</v>
      </c>
      <c r="M79" s="9">
        <f t="shared" si="18"/>
        <v>43</v>
      </c>
      <c r="N79" s="5">
        <f t="shared" si="21"/>
        <v>0</v>
      </c>
      <c r="O79" s="11">
        <f t="shared" si="25"/>
        <v>58.33333333333334</v>
      </c>
      <c r="P79" s="5">
        <f t="shared" si="22"/>
        <v>104.16666666666666</v>
      </c>
      <c r="Q79" s="9">
        <f t="shared" si="23"/>
        <v>0</v>
      </c>
      <c r="R79" s="9">
        <f t="shared" si="24"/>
        <v>0</v>
      </c>
    </row>
    <row r="80" spans="1:18" ht="12.75">
      <c r="A80" s="27">
        <v>32823</v>
      </c>
      <c r="F80" s="1">
        <v>1</v>
      </c>
      <c r="J80" s="9">
        <f t="shared" si="19"/>
        <v>0</v>
      </c>
      <c r="K80" s="9">
        <f t="shared" si="20"/>
        <v>-1</v>
      </c>
      <c r="L80" s="9">
        <f t="shared" si="18"/>
        <v>57</v>
      </c>
      <c r="M80" s="9">
        <f t="shared" si="18"/>
        <v>42</v>
      </c>
      <c r="N80" s="5">
        <f t="shared" si="21"/>
        <v>-0.5833333333333334</v>
      </c>
      <c r="O80" s="11">
        <f t="shared" si="25"/>
        <v>57.75000000000001</v>
      </c>
      <c r="P80" s="5">
        <f t="shared" si="22"/>
        <v>103.125</v>
      </c>
      <c r="Q80" s="9">
        <f t="shared" si="23"/>
        <v>1</v>
      </c>
      <c r="R80" s="9">
        <f t="shared" si="24"/>
        <v>0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57</v>
      </c>
      <c r="M81" s="9">
        <f t="shared" si="18"/>
        <v>42</v>
      </c>
      <c r="N81" s="5">
        <f t="shared" si="21"/>
        <v>0</v>
      </c>
      <c r="O81" s="11">
        <f t="shared" si="25"/>
        <v>57.75000000000001</v>
      </c>
      <c r="P81" s="5">
        <f t="shared" si="22"/>
        <v>103.125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E82" s="1">
        <v>1</v>
      </c>
      <c r="J82" s="9">
        <f t="shared" si="19"/>
        <v>1</v>
      </c>
      <c r="K82" s="9">
        <f t="shared" si="20"/>
        <v>0</v>
      </c>
      <c r="L82" s="9">
        <f t="shared" si="18"/>
        <v>58</v>
      </c>
      <c r="M82" s="9">
        <f t="shared" si="18"/>
        <v>42</v>
      </c>
      <c r="N82" s="5">
        <f t="shared" si="21"/>
        <v>0.5833333333333334</v>
      </c>
      <c r="O82" s="11">
        <f t="shared" si="25"/>
        <v>58.33333333333334</v>
      </c>
      <c r="P82" s="5">
        <f t="shared" si="22"/>
        <v>104.16666666666666</v>
      </c>
      <c r="Q82" s="9">
        <f t="shared" si="23"/>
        <v>0</v>
      </c>
      <c r="R82" s="9">
        <f t="shared" si="24"/>
        <v>1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58</v>
      </c>
      <c r="M83" s="9">
        <f t="shared" si="18"/>
        <v>42</v>
      </c>
      <c r="N83" s="5">
        <f t="shared" si="21"/>
        <v>0</v>
      </c>
      <c r="O83" s="11">
        <f t="shared" si="25"/>
        <v>58.33333333333334</v>
      </c>
      <c r="P83" s="5">
        <f t="shared" si="22"/>
        <v>104.16666666666666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58</v>
      </c>
      <c r="M84" s="9">
        <f t="shared" si="18"/>
        <v>42</v>
      </c>
      <c r="N84" s="5">
        <f t="shared" si="21"/>
        <v>0</v>
      </c>
      <c r="O84" s="11">
        <f t="shared" si="25"/>
        <v>58.33333333333334</v>
      </c>
      <c r="P84" s="5">
        <f t="shared" si="22"/>
        <v>104.16666666666666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58</v>
      </c>
      <c r="M85" s="9">
        <f t="shared" si="26"/>
        <v>42</v>
      </c>
      <c r="N85" s="5">
        <f t="shared" si="21"/>
        <v>0</v>
      </c>
      <c r="O85" s="11">
        <f t="shared" si="25"/>
        <v>58.33333333333334</v>
      </c>
      <c r="P85" s="5">
        <f t="shared" si="22"/>
        <v>104.16666666666666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58</v>
      </c>
      <c r="M86" s="9">
        <f t="shared" si="26"/>
        <v>42</v>
      </c>
      <c r="N86" s="5">
        <f t="shared" si="21"/>
        <v>0</v>
      </c>
      <c r="O86" s="11">
        <f t="shared" si="25"/>
        <v>58.33333333333334</v>
      </c>
      <c r="P86" s="5">
        <f t="shared" si="22"/>
        <v>104.16666666666666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>
        <v>1</v>
      </c>
      <c r="D87" s="9"/>
      <c r="E87" s="9"/>
      <c r="F87" s="9"/>
      <c r="G87" s="9"/>
      <c r="H87" s="9"/>
      <c r="I87" s="9"/>
      <c r="J87" s="9">
        <f t="shared" si="19"/>
        <v>-1</v>
      </c>
      <c r="K87" s="9">
        <f t="shared" si="20"/>
        <v>0</v>
      </c>
      <c r="L87" s="9">
        <f t="shared" si="26"/>
        <v>57</v>
      </c>
      <c r="M87" s="9">
        <f t="shared" si="26"/>
        <v>42</v>
      </c>
      <c r="N87" s="5">
        <f t="shared" si="21"/>
        <v>-0.5833333333333334</v>
      </c>
      <c r="O87" s="11">
        <f t="shared" si="25"/>
        <v>57.75000000000001</v>
      </c>
      <c r="P87" s="5">
        <f t="shared" si="22"/>
        <v>103.125</v>
      </c>
      <c r="Q87" s="9">
        <f t="shared" si="23"/>
        <v>1</v>
      </c>
      <c r="R87" s="9">
        <f t="shared" si="24"/>
        <v>0</v>
      </c>
    </row>
    <row r="88" spans="1:18" ht="12.75">
      <c r="A88" s="27">
        <v>32831</v>
      </c>
      <c r="C88" s="1">
        <v>1</v>
      </c>
      <c r="G88" s="1">
        <v>1</v>
      </c>
      <c r="J88" s="9">
        <f t="shared" si="19"/>
        <v>-1</v>
      </c>
      <c r="K88" s="9">
        <f t="shared" si="20"/>
        <v>-1</v>
      </c>
      <c r="L88" s="9">
        <f t="shared" si="26"/>
        <v>56</v>
      </c>
      <c r="M88" s="9">
        <f t="shared" si="26"/>
        <v>41</v>
      </c>
      <c r="N88" s="5">
        <f t="shared" si="21"/>
        <v>-1.1666666666666667</v>
      </c>
      <c r="O88" s="11">
        <f t="shared" si="25"/>
        <v>56.58333333333334</v>
      </c>
      <c r="P88" s="5">
        <f t="shared" si="22"/>
        <v>101.04166666666667</v>
      </c>
      <c r="Q88" s="9">
        <f t="shared" si="23"/>
        <v>2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56</v>
      </c>
      <c r="M89" s="9">
        <f t="shared" si="26"/>
        <v>41</v>
      </c>
      <c r="N89" s="5">
        <f t="shared" si="21"/>
        <v>0</v>
      </c>
      <c r="O89" s="11">
        <f t="shared" si="25"/>
        <v>56.58333333333334</v>
      </c>
      <c r="P89" s="5">
        <f t="shared" si="22"/>
        <v>101.04166666666667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J90" s="9">
        <f t="shared" si="19"/>
        <v>0</v>
      </c>
      <c r="K90" s="9">
        <f t="shared" si="20"/>
        <v>0</v>
      </c>
      <c r="L90" s="9">
        <f t="shared" si="26"/>
        <v>56</v>
      </c>
      <c r="M90" s="9">
        <f t="shared" si="26"/>
        <v>41</v>
      </c>
      <c r="N90" s="5">
        <f t="shared" si="21"/>
        <v>0</v>
      </c>
      <c r="O90" s="11">
        <f t="shared" si="25"/>
        <v>56.58333333333334</v>
      </c>
      <c r="P90" s="5">
        <f t="shared" si="22"/>
        <v>101.04166666666667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56</v>
      </c>
      <c r="M91" s="9">
        <f t="shared" si="26"/>
        <v>41</v>
      </c>
      <c r="N91" s="5">
        <f t="shared" si="21"/>
        <v>0</v>
      </c>
      <c r="O91" s="11">
        <f t="shared" si="25"/>
        <v>56.58333333333334</v>
      </c>
      <c r="P91" s="5">
        <f t="shared" si="22"/>
        <v>101.04166666666667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56</v>
      </c>
      <c r="M92" s="9">
        <f t="shared" si="26"/>
        <v>41</v>
      </c>
      <c r="N92" s="5">
        <f t="shared" si="21"/>
        <v>0</v>
      </c>
      <c r="O92" s="11">
        <f t="shared" si="25"/>
        <v>56.58333333333334</v>
      </c>
      <c r="P92" s="5">
        <f t="shared" si="22"/>
        <v>101.04166666666667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56</v>
      </c>
      <c r="M93" s="9">
        <f t="shared" si="26"/>
        <v>41</v>
      </c>
      <c r="N93" s="5">
        <f t="shared" si="21"/>
        <v>0</v>
      </c>
      <c r="O93" s="11">
        <f t="shared" si="25"/>
        <v>56.58333333333334</v>
      </c>
      <c r="P93" s="5">
        <f t="shared" si="22"/>
        <v>101.04166666666667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56</v>
      </c>
      <c r="M94" s="9">
        <f t="shared" si="26"/>
        <v>41</v>
      </c>
      <c r="N94" s="5">
        <f t="shared" si="21"/>
        <v>0</v>
      </c>
      <c r="O94" s="11">
        <f t="shared" si="25"/>
        <v>56.58333333333334</v>
      </c>
      <c r="P94" s="5">
        <f t="shared" si="22"/>
        <v>101.04166666666667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56</v>
      </c>
      <c r="M95" s="9">
        <f t="shared" si="26"/>
        <v>41</v>
      </c>
      <c r="N95" s="5">
        <f t="shared" si="21"/>
        <v>0</v>
      </c>
      <c r="O95" s="11">
        <f t="shared" si="25"/>
        <v>56.58333333333334</v>
      </c>
      <c r="P95" s="5">
        <f t="shared" si="22"/>
        <v>101.04166666666667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56</v>
      </c>
      <c r="M96" s="9">
        <f t="shared" si="26"/>
        <v>41</v>
      </c>
      <c r="N96" s="5">
        <f t="shared" si="21"/>
        <v>0</v>
      </c>
      <c r="O96" s="11">
        <f t="shared" si="25"/>
        <v>56.58333333333334</v>
      </c>
      <c r="P96" s="5">
        <f t="shared" si="22"/>
        <v>101.04166666666667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G97" s="1">
        <v>1</v>
      </c>
      <c r="J97" s="9">
        <f t="shared" si="19"/>
        <v>0</v>
      </c>
      <c r="K97" s="9">
        <f t="shared" si="20"/>
        <v>-1</v>
      </c>
      <c r="L97" s="9">
        <f t="shared" si="26"/>
        <v>56</v>
      </c>
      <c r="M97" s="9">
        <f t="shared" si="26"/>
        <v>40</v>
      </c>
      <c r="N97" s="5">
        <f t="shared" si="21"/>
        <v>-0.5833333333333334</v>
      </c>
      <c r="O97" s="11">
        <f t="shared" si="25"/>
        <v>56.00000000000001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56</v>
      </c>
      <c r="M98" s="9">
        <f t="shared" si="26"/>
        <v>40</v>
      </c>
      <c r="N98" s="5">
        <f t="shared" si="21"/>
        <v>0</v>
      </c>
      <c r="O98" s="11">
        <f t="shared" si="25"/>
        <v>56.00000000000001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56</v>
      </c>
      <c r="M99" s="9">
        <f t="shared" si="26"/>
        <v>40</v>
      </c>
      <c r="N99" s="5">
        <f t="shared" si="21"/>
        <v>0</v>
      </c>
      <c r="O99" s="11">
        <f t="shared" si="25"/>
        <v>56.00000000000001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56</v>
      </c>
      <c r="M100" s="9">
        <f t="shared" si="26"/>
        <v>40</v>
      </c>
      <c r="N100" s="5">
        <f t="shared" si="21"/>
        <v>0</v>
      </c>
      <c r="O100" s="11">
        <f t="shared" si="25"/>
        <v>56.00000000000001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56</v>
      </c>
      <c r="M101" s="9">
        <f t="shared" si="26"/>
        <v>40</v>
      </c>
      <c r="N101" s="5">
        <f t="shared" si="21"/>
        <v>0</v>
      </c>
      <c r="O101" s="11">
        <f t="shared" si="25"/>
        <v>56.00000000000001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4</v>
      </c>
      <c r="D103" s="9">
        <f t="shared" si="27"/>
        <v>19</v>
      </c>
      <c r="E103" s="9">
        <f t="shared" si="27"/>
        <v>41</v>
      </c>
      <c r="F103" s="9">
        <f t="shared" si="27"/>
        <v>1</v>
      </c>
      <c r="G103" s="9">
        <f t="shared" si="27"/>
        <v>8</v>
      </c>
      <c r="H103" s="9">
        <f t="shared" si="27"/>
        <v>23</v>
      </c>
      <c r="I103" s="9">
        <f t="shared" si="27"/>
        <v>26</v>
      </c>
      <c r="J103" s="9">
        <f t="shared" si="27"/>
        <v>56</v>
      </c>
      <c r="K103" s="9">
        <f t="shared" si="27"/>
        <v>40</v>
      </c>
      <c r="N103" s="5">
        <f>SUM(N4:N101)</f>
        <v>56.00000000000001</v>
      </c>
      <c r="Q103" s="11">
        <f>SUM(Q4:Q101)</f>
        <v>13</v>
      </c>
      <c r="R103" s="11">
        <f>SUM(R4:R101)</f>
        <v>109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" sqref="E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78</v>
      </c>
      <c r="W5"/>
      <c r="X5"/>
      <c r="Y5" s="1" t="s">
        <v>42</v>
      </c>
      <c r="Z5" s="11">
        <f>SUM(N11:N17)</f>
        <v>1.0909090909090908</v>
      </c>
      <c r="AA5" s="5">
        <f t="shared" si="6"/>
        <v>4.545454545454547</v>
      </c>
      <c r="AB5" s="11">
        <f>SUM(Q11:Q17)+SUM(R11:R17)</f>
        <v>2</v>
      </c>
      <c r="AC5" s="11">
        <f>100*SUM(R11:R17)/AB5</f>
        <v>100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34</v>
      </c>
      <c r="W6"/>
      <c r="X6" s="1" t="s">
        <v>44</v>
      </c>
      <c r="Z6" s="11">
        <f>SUM(N18:N24)</f>
        <v>-0.5454545454545454</v>
      </c>
      <c r="AA6" s="5">
        <f t="shared" si="6"/>
        <v>-2.2727272727272734</v>
      </c>
      <c r="AB6" s="11">
        <f>SUM(Q18:Q24)+SUM(R18:R24)</f>
        <v>11</v>
      </c>
      <c r="AC6" s="11">
        <f>100*SUM(R18:R24)/AB6</f>
        <v>45.45454545454545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69.64285714285714</v>
      </c>
      <c r="W7"/>
      <c r="Y7" s="1" t="s">
        <v>46</v>
      </c>
      <c r="Z7" s="11">
        <f>SUM(N25:N31)</f>
        <v>3.818181818181818</v>
      </c>
      <c r="AA7" s="5">
        <f t="shared" si="6"/>
        <v>15.909090909090914</v>
      </c>
      <c r="AB7" s="11">
        <f>SUM(Q25:Q31)+SUM(R25:R31)</f>
        <v>15</v>
      </c>
      <c r="AC7" s="11">
        <f>100*SUM(R25:R31)/AB7</f>
        <v>73.33333333333333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1.0909090909090908</v>
      </c>
      <c r="AA8" s="5">
        <f t="shared" si="6"/>
        <v>4.545454545454547</v>
      </c>
      <c r="AB8" s="11">
        <f>SUM(Q32:Q38)+SUM(R32:R38)</f>
        <v>20</v>
      </c>
      <c r="AC8" s="11">
        <f>100*SUM(R32:R38)/AB8</f>
        <v>55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0.5454545454545454</v>
      </c>
      <c r="AA9" s="5">
        <f t="shared" si="6"/>
        <v>2.2727272727272734</v>
      </c>
      <c r="AB9" s="11">
        <f>SUM(Q39:Q45)+SUM(R39:R45)</f>
        <v>13</v>
      </c>
      <c r="AC9" s="11">
        <f>100*SUM(R39:R45)/AB9</f>
        <v>53.84615384615385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86.04651162790698</v>
      </c>
      <c r="W10"/>
      <c r="X10" s="8" t="s">
        <v>50</v>
      </c>
      <c r="Z10" s="11">
        <f>SUM(N46:N52)</f>
        <v>5.454545454545454</v>
      </c>
      <c r="AA10" s="5">
        <f t="shared" si="6"/>
        <v>22.72727272727273</v>
      </c>
      <c r="AB10" s="11">
        <f>SUM(Q46:Q52)+SUM(R46:R52)</f>
        <v>12</v>
      </c>
      <c r="AC10" s="11">
        <f>100*SUM(R46:R52)/AB10</f>
        <v>91.66666666666667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45.714285714285715</v>
      </c>
      <c r="W11"/>
      <c r="Y11" s="8" t="s">
        <v>52</v>
      </c>
      <c r="Z11" s="11">
        <f>SUM(N53:N59)</f>
        <v>5.454545454545454</v>
      </c>
      <c r="AA11" s="5">
        <f t="shared" si="6"/>
        <v>22.72727272727273</v>
      </c>
      <c r="AB11" s="11">
        <f>SUM(Q53:Q59)+SUM(R53:R59)</f>
        <v>16</v>
      </c>
      <c r="AC11" s="11">
        <f>100*SUM(R53:R59)/AB11</f>
        <v>81.25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67.94871794871796</v>
      </c>
      <c r="W12"/>
      <c r="X12" s="8" t="s">
        <v>54</v>
      </c>
      <c r="Z12" s="11">
        <f>SUM(N60:N66)</f>
        <v>1.0909090909090908</v>
      </c>
      <c r="AA12" s="5">
        <f t="shared" si="6"/>
        <v>4.545454545454547</v>
      </c>
      <c r="AB12" s="11">
        <f>SUM(Q60:Q66)+SUM(R60:R66)</f>
        <v>4</v>
      </c>
      <c r="AC12" s="11">
        <f>100*SUM(R60:R66)/AB12</f>
        <v>75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6</v>
      </c>
      <c r="AA13" s="5">
        <f t="shared" si="6"/>
        <v>25.000000000000007</v>
      </c>
      <c r="AB13" s="11">
        <f>SUM(Q67:Q73)+SUM(R67:R73)</f>
        <v>13</v>
      </c>
      <c r="AC13" s="11">
        <f>100*SUM(R67:R73)/AB13</f>
        <v>92.3076923076923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2</v>
      </c>
      <c r="AC14" s="11">
        <f>100*SUM(R74:R80)/AB14</f>
        <v>50</v>
      </c>
    </row>
    <row r="15" spans="1:29" ht="15">
      <c r="A15" s="27">
        <v>32758</v>
      </c>
      <c r="B15"/>
      <c r="C15"/>
      <c r="D15" s="12"/>
      <c r="E15" s="12">
        <v>1</v>
      </c>
      <c r="F15"/>
      <c r="G15"/>
      <c r="H15" s="12"/>
      <c r="I15" s="12">
        <v>1</v>
      </c>
      <c r="J15" s="9">
        <f t="shared" si="0"/>
        <v>1</v>
      </c>
      <c r="K15" s="9">
        <f t="shared" si="1"/>
        <v>1</v>
      </c>
      <c r="L15" s="9">
        <f t="shared" si="7"/>
        <v>1</v>
      </c>
      <c r="M15" s="9">
        <f t="shared" si="7"/>
        <v>1</v>
      </c>
      <c r="N15" s="5">
        <f t="shared" si="2"/>
        <v>1.0909090909090908</v>
      </c>
      <c r="O15" s="11">
        <f t="shared" si="8"/>
        <v>1.0909090909090908</v>
      </c>
      <c r="P15" s="5">
        <f t="shared" si="3"/>
        <v>4.545454545454547</v>
      </c>
      <c r="Q15" s="9">
        <f t="shared" si="4"/>
        <v>0</v>
      </c>
      <c r="R15" s="9">
        <f t="shared" si="5"/>
        <v>2</v>
      </c>
      <c r="T15" s="8"/>
      <c r="W15"/>
      <c r="Y15" s="8" t="s">
        <v>57</v>
      </c>
      <c r="Z15" s="11">
        <f>SUM(N81:N87)</f>
        <v>1.0909090909090908</v>
      </c>
      <c r="AA15" s="5">
        <f t="shared" si="6"/>
        <v>4.545454545454547</v>
      </c>
      <c r="AB15" s="11">
        <f>SUM(Q81:Q87)+SUM(R81:R87)</f>
        <v>2</v>
      </c>
      <c r="AC15" s="11">
        <f>100*SUM(R81:R87)/AB15</f>
        <v>100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1.0909090909090908</v>
      </c>
      <c r="P16" s="5">
        <f t="shared" si="3"/>
        <v>4.545454545454547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-0.5454545454545454</v>
      </c>
      <c r="AA16" s="5">
        <f t="shared" si="6"/>
        <v>-2.2727272727272734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1</v>
      </c>
      <c r="N17" s="5">
        <f t="shared" si="2"/>
        <v>0</v>
      </c>
      <c r="O17" s="11">
        <f t="shared" si="8"/>
        <v>1.0909090909090908</v>
      </c>
      <c r="P17" s="5">
        <f t="shared" si="3"/>
        <v>4.545454545454547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-0.5454545454545454</v>
      </c>
      <c r="AA17" s="5">
        <f t="shared" si="6"/>
        <v>-2.2727272727272734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1</v>
      </c>
      <c r="N18" s="5">
        <f t="shared" si="2"/>
        <v>0</v>
      </c>
      <c r="O18" s="11">
        <f t="shared" si="8"/>
        <v>1.0909090909090908</v>
      </c>
      <c r="P18" s="5">
        <f t="shared" si="3"/>
        <v>4.545454545454547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23.999999999999993</v>
      </c>
      <c r="AA18" s="9">
        <f>SUM(AA4:AA17)</f>
        <v>100.00000000000003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1</v>
      </c>
      <c r="N19" s="5">
        <f t="shared" si="2"/>
        <v>0</v>
      </c>
      <c r="O19" s="11">
        <f t="shared" si="8"/>
        <v>1.0909090909090908</v>
      </c>
      <c r="P19" s="5">
        <f t="shared" si="3"/>
        <v>4.545454545454547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>
        <v>3</v>
      </c>
      <c r="D20" s="12"/>
      <c r="E20" s="12"/>
      <c r="F20" s="12"/>
      <c r="G20" s="12">
        <v>1</v>
      </c>
      <c r="H20" s="12"/>
      <c r="I20" s="12"/>
      <c r="J20" s="9">
        <f t="shared" si="0"/>
        <v>-3</v>
      </c>
      <c r="K20" s="9">
        <f t="shared" si="1"/>
        <v>-1</v>
      </c>
      <c r="L20" s="9">
        <f t="shared" si="7"/>
        <v>-2</v>
      </c>
      <c r="M20" s="9">
        <f t="shared" si="7"/>
        <v>0</v>
      </c>
      <c r="N20" s="5">
        <f t="shared" si="2"/>
        <v>-2.1818181818181817</v>
      </c>
      <c r="O20" s="11">
        <f t="shared" si="8"/>
        <v>-1.0909090909090908</v>
      </c>
      <c r="P20" s="5">
        <f t="shared" si="3"/>
        <v>-4.545454545454547</v>
      </c>
      <c r="Q20" s="9">
        <f t="shared" si="4"/>
        <v>4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7"/>
        <v>0</v>
      </c>
      <c r="N21" s="5">
        <f t="shared" si="2"/>
        <v>0</v>
      </c>
      <c r="O21" s="11">
        <f t="shared" si="8"/>
        <v>-1.0909090909090908</v>
      </c>
      <c r="P21" s="5">
        <f t="shared" si="3"/>
        <v>-4.545454545454547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>
        <v>2</v>
      </c>
      <c r="F22"/>
      <c r="G22"/>
      <c r="H22">
        <v>1</v>
      </c>
      <c r="I22"/>
      <c r="J22" s="9">
        <f t="shared" si="0"/>
        <v>2</v>
      </c>
      <c r="K22" s="9">
        <f t="shared" si="1"/>
        <v>1</v>
      </c>
      <c r="L22" s="9">
        <f t="shared" si="7"/>
        <v>0</v>
      </c>
      <c r="M22" s="9">
        <f t="shared" si="7"/>
        <v>1</v>
      </c>
      <c r="N22" s="5">
        <f t="shared" si="2"/>
        <v>1.6363636363636362</v>
      </c>
      <c r="O22" s="11">
        <f t="shared" si="8"/>
        <v>0.5454545454545454</v>
      </c>
      <c r="P22" s="5">
        <f t="shared" si="3"/>
        <v>2.2727272727272734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1</v>
      </c>
      <c r="N23" s="5">
        <f t="shared" si="2"/>
        <v>0</v>
      </c>
      <c r="O23" s="11">
        <f t="shared" si="8"/>
        <v>0.5454545454545454</v>
      </c>
      <c r="P23" s="5">
        <f t="shared" si="3"/>
        <v>2.2727272727272734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/>
      <c r="E24" s="12">
        <v>2</v>
      </c>
      <c r="F24" s="12"/>
      <c r="G24">
        <v>2</v>
      </c>
      <c r="H24" s="12"/>
      <c r="I24" s="12"/>
      <c r="J24" s="9">
        <f t="shared" si="0"/>
        <v>2</v>
      </c>
      <c r="K24" s="9">
        <f t="shared" si="1"/>
        <v>-2</v>
      </c>
      <c r="L24" s="9">
        <f t="shared" si="7"/>
        <v>2</v>
      </c>
      <c r="M24" s="9">
        <f t="shared" si="7"/>
        <v>-1</v>
      </c>
      <c r="N24" s="5">
        <f t="shared" si="2"/>
        <v>0</v>
      </c>
      <c r="O24" s="11">
        <f t="shared" si="8"/>
        <v>0.5454545454545454</v>
      </c>
      <c r="P24" s="5">
        <f t="shared" si="3"/>
        <v>2.2727272727272734</v>
      </c>
      <c r="Q24" s="9">
        <f t="shared" si="4"/>
        <v>2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2</v>
      </c>
      <c r="M25" s="9">
        <f t="shared" si="9"/>
        <v>-1</v>
      </c>
      <c r="N25" s="5">
        <f t="shared" si="2"/>
        <v>0</v>
      </c>
      <c r="O25" s="11">
        <f t="shared" si="8"/>
        <v>0.5454545454545454</v>
      </c>
      <c r="P25" s="5">
        <f t="shared" si="3"/>
        <v>2.2727272727272734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2</v>
      </c>
      <c r="M26" s="9">
        <f t="shared" si="9"/>
        <v>-1</v>
      </c>
      <c r="N26" s="5">
        <f t="shared" si="2"/>
        <v>0</v>
      </c>
      <c r="O26" s="11">
        <f t="shared" si="8"/>
        <v>0.5454545454545454</v>
      </c>
      <c r="P26" s="5">
        <f t="shared" si="3"/>
        <v>2.2727272727272734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>
        <v>2</v>
      </c>
      <c r="D27"/>
      <c r="E27"/>
      <c r="F27"/>
      <c r="G27">
        <v>1</v>
      </c>
      <c r="H27">
        <v>3</v>
      </c>
      <c r="I27"/>
      <c r="J27" s="9">
        <f t="shared" si="0"/>
        <v>-2</v>
      </c>
      <c r="K27" s="9">
        <f t="shared" si="1"/>
        <v>2</v>
      </c>
      <c r="L27" s="9">
        <f t="shared" si="9"/>
        <v>0</v>
      </c>
      <c r="M27" s="9">
        <f t="shared" si="9"/>
        <v>1</v>
      </c>
      <c r="N27" s="5">
        <f t="shared" si="2"/>
        <v>0</v>
      </c>
      <c r="O27" s="11">
        <f t="shared" si="8"/>
        <v>0.5454545454545454</v>
      </c>
      <c r="P27" s="5">
        <f t="shared" si="3"/>
        <v>2.2727272727272734</v>
      </c>
      <c r="Q27" s="9">
        <f t="shared" si="4"/>
        <v>3</v>
      </c>
      <c r="R27" s="9">
        <f t="shared" si="5"/>
        <v>3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1</v>
      </c>
      <c r="N28" s="5">
        <f t="shared" si="2"/>
        <v>0</v>
      </c>
      <c r="O28" s="11">
        <f t="shared" si="8"/>
        <v>0.5454545454545454</v>
      </c>
      <c r="P28" s="5">
        <f t="shared" si="3"/>
        <v>2.2727272727272734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>
        <v>1</v>
      </c>
      <c r="F29"/>
      <c r="G29"/>
      <c r="H29">
        <v>1</v>
      </c>
      <c r="I29"/>
      <c r="J29" s="9">
        <f t="shared" si="0"/>
        <v>1</v>
      </c>
      <c r="K29" s="9">
        <f t="shared" si="1"/>
        <v>1</v>
      </c>
      <c r="L29" s="9">
        <f t="shared" si="9"/>
        <v>1</v>
      </c>
      <c r="M29" s="9">
        <f t="shared" si="9"/>
        <v>2</v>
      </c>
      <c r="N29" s="5">
        <f t="shared" si="2"/>
        <v>1.0909090909090908</v>
      </c>
      <c r="O29" s="11">
        <f t="shared" si="8"/>
        <v>1.6363636363636362</v>
      </c>
      <c r="P29" s="5">
        <f t="shared" si="3"/>
        <v>6.81818181818182</v>
      </c>
      <c r="Q29" s="9">
        <f t="shared" si="4"/>
        <v>0</v>
      </c>
      <c r="R29" s="9">
        <f t="shared" si="5"/>
        <v>2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1</v>
      </c>
      <c r="M30" s="9">
        <f t="shared" si="9"/>
        <v>2</v>
      </c>
      <c r="N30" s="5">
        <f t="shared" si="2"/>
        <v>0</v>
      </c>
      <c r="O30" s="11">
        <f t="shared" si="8"/>
        <v>1.6363636363636362</v>
      </c>
      <c r="P30" s="5">
        <f t="shared" si="3"/>
        <v>6.81818181818182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>
        <v>3</v>
      </c>
      <c r="F31"/>
      <c r="G31" s="12">
        <v>1</v>
      </c>
      <c r="H31" s="12">
        <v>2</v>
      </c>
      <c r="I31" s="12">
        <v>1</v>
      </c>
      <c r="J31" s="9">
        <f t="shared" si="0"/>
        <v>3</v>
      </c>
      <c r="K31" s="9">
        <f t="shared" si="1"/>
        <v>2</v>
      </c>
      <c r="L31" s="9">
        <f t="shared" si="9"/>
        <v>4</v>
      </c>
      <c r="M31" s="9">
        <f t="shared" si="9"/>
        <v>4</v>
      </c>
      <c r="N31" s="5">
        <f t="shared" si="2"/>
        <v>2.727272727272727</v>
      </c>
      <c r="O31" s="11">
        <f t="shared" si="8"/>
        <v>4.363636363636363</v>
      </c>
      <c r="P31" s="5">
        <f t="shared" si="3"/>
        <v>18.181818181818187</v>
      </c>
      <c r="Q31" s="9">
        <f t="shared" si="4"/>
        <v>1</v>
      </c>
      <c r="R31" s="9">
        <f t="shared" si="5"/>
        <v>6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4</v>
      </c>
      <c r="M32" s="9">
        <f t="shared" si="9"/>
        <v>4</v>
      </c>
      <c r="N32" s="5">
        <f t="shared" si="2"/>
        <v>0</v>
      </c>
      <c r="O32" s="11">
        <f t="shared" si="8"/>
        <v>4.363636363636363</v>
      </c>
      <c r="P32" s="5">
        <f t="shared" si="3"/>
        <v>18.181818181818187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4</v>
      </c>
      <c r="M33" s="9">
        <f t="shared" si="9"/>
        <v>4</v>
      </c>
      <c r="N33" s="5">
        <f t="shared" si="2"/>
        <v>0</v>
      </c>
      <c r="O33" s="11">
        <f t="shared" si="8"/>
        <v>4.363636363636363</v>
      </c>
      <c r="P33" s="5">
        <f t="shared" si="3"/>
        <v>18.181818181818187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>
        <v>2</v>
      </c>
      <c r="D34" s="12"/>
      <c r="E34" s="12">
        <v>2</v>
      </c>
      <c r="F34"/>
      <c r="G34">
        <v>2</v>
      </c>
      <c r="H34" s="12">
        <v>2</v>
      </c>
      <c r="I34" s="12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4</v>
      </c>
      <c r="N34" s="5">
        <f t="shared" si="2"/>
        <v>0</v>
      </c>
      <c r="O34" s="11">
        <f t="shared" si="8"/>
        <v>4.363636363636363</v>
      </c>
      <c r="P34" s="5">
        <f t="shared" si="3"/>
        <v>18.181818181818187</v>
      </c>
      <c r="Q34" s="9">
        <f t="shared" si="4"/>
        <v>4</v>
      </c>
      <c r="R34" s="9">
        <f t="shared" si="5"/>
        <v>4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4</v>
      </c>
      <c r="M35" s="9">
        <f t="shared" si="9"/>
        <v>4</v>
      </c>
      <c r="N35" s="5">
        <f t="shared" si="2"/>
        <v>0</v>
      </c>
      <c r="O35" s="11">
        <f t="shared" si="8"/>
        <v>4.363636363636363</v>
      </c>
      <c r="P35" s="5">
        <f t="shared" si="3"/>
        <v>18.181818181818187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>
        <v>1</v>
      </c>
      <c r="D36"/>
      <c r="E36">
        <v>2</v>
      </c>
      <c r="F36"/>
      <c r="G36">
        <v>1</v>
      </c>
      <c r="H36">
        <v>3</v>
      </c>
      <c r="I36">
        <v>1</v>
      </c>
      <c r="J36" s="9">
        <f aca="true" t="shared" si="10" ref="J36:J67">-B36-C36+D36+E36</f>
        <v>1</v>
      </c>
      <c r="K36" s="9">
        <f aca="true" t="shared" si="11" ref="K36:K67">-F36-G36+H36+I36</f>
        <v>3</v>
      </c>
      <c r="L36" s="9">
        <f t="shared" si="9"/>
        <v>5</v>
      </c>
      <c r="M36" s="9">
        <f t="shared" si="9"/>
        <v>7</v>
      </c>
      <c r="N36" s="5">
        <f aca="true" t="shared" si="12" ref="N36:N67">(+J36+K36)*($J$103/($J$103+$K$103))</f>
        <v>2.1818181818181817</v>
      </c>
      <c r="O36" s="11">
        <f t="shared" si="8"/>
        <v>6.545454545454545</v>
      </c>
      <c r="P36" s="5">
        <f aca="true" t="shared" si="13" ref="P36:P67">O36*100/$N$103</f>
        <v>27.27272727272728</v>
      </c>
      <c r="Q36" s="9">
        <f aca="true" t="shared" si="14" ref="Q36:Q67">+B36+C36+F36+G36</f>
        <v>2</v>
      </c>
      <c r="R36" s="9">
        <f aca="true" t="shared" si="15" ref="R36:R67">D36+E36+H36+I36</f>
        <v>6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5</v>
      </c>
      <c r="M37" s="9">
        <f t="shared" si="9"/>
        <v>7</v>
      </c>
      <c r="N37" s="5">
        <f t="shared" si="12"/>
        <v>0</v>
      </c>
      <c r="O37" s="11">
        <f aca="true" t="shared" si="16" ref="O37:O68">O36+N37</f>
        <v>6.545454545454545</v>
      </c>
      <c r="P37" s="5">
        <f t="shared" si="13"/>
        <v>27.27272727272728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>
        <v>2</v>
      </c>
      <c r="D38" s="12"/>
      <c r="E38" s="12">
        <v>1</v>
      </c>
      <c r="F38"/>
      <c r="G38">
        <v>1</v>
      </c>
      <c r="H38" s="12"/>
      <c r="I38" s="12"/>
      <c r="J38" s="9">
        <f t="shared" si="10"/>
        <v>-1</v>
      </c>
      <c r="K38" s="9">
        <f t="shared" si="11"/>
        <v>-1</v>
      </c>
      <c r="L38" s="9">
        <f t="shared" si="9"/>
        <v>4</v>
      </c>
      <c r="M38" s="9">
        <f t="shared" si="9"/>
        <v>6</v>
      </c>
      <c r="N38" s="5">
        <f t="shared" si="12"/>
        <v>-1.0909090909090908</v>
      </c>
      <c r="O38" s="11">
        <f t="shared" si="16"/>
        <v>5.454545454545454</v>
      </c>
      <c r="P38" s="5">
        <f t="shared" si="13"/>
        <v>22.72727272727273</v>
      </c>
      <c r="Q38" s="9">
        <f t="shared" si="14"/>
        <v>3</v>
      </c>
      <c r="R38" s="9">
        <f t="shared" si="15"/>
        <v>1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4</v>
      </c>
      <c r="M39" s="9">
        <f t="shared" si="9"/>
        <v>6</v>
      </c>
      <c r="N39" s="5">
        <f t="shared" si="12"/>
        <v>0</v>
      </c>
      <c r="O39" s="11">
        <f t="shared" si="16"/>
        <v>5.454545454545454</v>
      </c>
      <c r="P39" s="5">
        <f t="shared" si="13"/>
        <v>22.72727272727273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4</v>
      </c>
      <c r="M40" s="9">
        <f t="shared" si="9"/>
        <v>6</v>
      </c>
      <c r="N40" s="5">
        <f t="shared" si="12"/>
        <v>0</v>
      </c>
      <c r="O40" s="11">
        <f t="shared" si="16"/>
        <v>5.454545454545454</v>
      </c>
      <c r="P40" s="5">
        <f t="shared" si="13"/>
        <v>22.72727272727273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>
        <v>4</v>
      </c>
      <c r="D41"/>
      <c r="E41"/>
      <c r="F41"/>
      <c r="G41">
        <v>2</v>
      </c>
      <c r="H41"/>
      <c r="I41">
        <v>4</v>
      </c>
      <c r="J41" s="9">
        <f t="shared" si="10"/>
        <v>-4</v>
      </c>
      <c r="K41" s="9">
        <f t="shared" si="11"/>
        <v>2</v>
      </c>
      <c r="L41" s="9">
        <f t="shared" si="9"/>
        <v>0</v>
      </c>
      <c r="M41" s="9">
        <f t="shared" si="9"/>
        <v>8</v>
      </c>
      <c r="N41" s="5">
        <f t="shared" si="12"/>
        <v>-1.0909090909090908</v>
      </c>
      <c r="O41" s="11">
        <f t="shared" si="16"/>
        <v>4.363636363636363</v>
      </c>
      <c r="P41" s="5">
        <f t="shared" si="13"/>
        <v>18.181818181818187</v>
      </c>
      <c r="Q41" s="9">
        <f t="shared" si="14"/>
        <v>6</v>
      </c>
      <c r="R41" s="9">
        <f t="shared" si="15"/>
        <v>4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8</v>
      </c>
      <c r="N42" s="5">
        <f t="shared" si="12"/>
        <v>0</v>
      </c>
      <c r="O42" s="11">
        <f t="shared" si="16"/>
        <v>4.363636363636363</v>
      </c>
      <c r="P42" s="5">
        <f t="shared" si="13"/>
        <v>18.181818181818187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>
        <v>1</v>
      </c>
      <c r="E43">
        <v>1</v>
      </c>
      <c r="F43"/>
      <c r="G43"/>
      <c r="H43"/>
      <c r="I43">
        <v>1</v>
      </c>
      <c r="J43" s="9">
        <f t="shared" si="10"/>
        <v>2</v>
      </c>
      <c r="K43" s="9">
        <f t="shared" si="11"/>
        <v>1</v>
      </c>
      <c r="L43" s="9">
        <f t="shared" si="9"/>
        <v>2</v>
      </c>
      <c r="M43" s="9">
        <f t="shared" si="9"/>
        <v>9</v>
      </c>
      <c r="N43" s="5">
        <f t="shared" si="12"/>
        <v>1.6363636363636362</v>
      </c>
      <c r="O43" s="11">
        <f t="shared" si="16"/>
        <v>6</v>
      </c>
      <c r="P43" s="5">
        <f t="shared" si="13"/>
        <v>25.000000000000007</v>
      </c>
      <c r="Q43" s="9">
        <f t="shared" si="14"/>
        <v>0</v>
      </c>
      <c r="R43" s="9">
        <f t="shared" si="15"/>
        <v>3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</v>
      </c>
      <c r="M44" s="9">
        <f t="shared" si="9"/>
        <v>9</v>
      </c>
      <c r="N44" s="5">
        <f t="shared" si="12"/>
        <v>0</v>
      </c>
      <c r="O44" s="11">
        <f t="shared" si="16"/>
        <v>6</v>
      </c>
      <c r="P44" s="5">
        <f t="shared" si="13"/>
        <v>25.000000000000007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2</v>
      </c>
      <c r="M45" s="9">
        <f t="shared" si="17"/>
        <v>9</v>
      </c>
      <c r="N45" s="5">
        <f t="shared" si="12"/>
        <v>0</v>
      </c>
      <c r="O45" s="11">
        <f t="shared" si="16"/>
        <v>6</v>
      </c>
      <c r="P45" s="5">
        <f t="shared" si="13"/>
        <v>25.000000000000007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2</v>
      </c>
      <c r="M46" s="9">
        <f t="shared" si="17"/>
        <v>9</v>
      </c>
      <c r="N46" s="5">
        <f t="shared" si="12"/>
        <v>0</v>
      </c>
      <c r="O46" s="11">
        <f t="shared" si="16"/>
        <v>6</v>
      </c>
      <c r="P46" s="5">
        <f t="shared" si="13"/>
        <v>25.000000000000007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2</v>
      </c>
      <c r="M47" s="9">
        <f t="shared" si="17"/>
        <v>9</v>
      </c>
      <c r="N47" s="5">
        <f t="shared" si="12"/>
        <v>0</v>
      </c>
      <c r="O47" s="11">
        <f t="shared" si="16"/>
        <v>6</v>
      </c>
      <c r="P47" s="5">
        <f t="shared" si="13"/>
        <v>25.000000000000007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2</v>
      </c>
      <c r="M48" s="9">
        <f t="shared" si="17"/>
        <v>9</v>
      </c>
      <c r="N48" s="5">
        <f t="shared" si="12"/>
        <v>0</v>
      </c>
      <c r="O48" s="11">
        <f t="shared" si="16"/>
        <v>6</v>
      </c>
      <c r="P48" s="5">
        <f t="shared" si="13"/>
        <v>25.000000000000007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</v>
      </c>
      <c r="M49" s="9">
        <f t="shared" si="17"/>
        <v>9</v>
      </c>
      <c r="N49" s="5">
        <f t="shared" si="12"/>
        <v>0</v>
      </c>
      <c r="O49" s="11">
        <f t="shared" si="16"/>
        <v>6</v>
      </c>
      <c r="P49" s="5">
        <f t="shared" si="13"/>
        <v>25.000000000000007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>
        <v>5</v>
      </c>
      <c r="F50"/>
      <c r="G50"/>
      <c r="H50">
        <v>2</v>
      </c>
      <c r="I50"/>
      <c r="J50" s="9">
        <f t="shared" si="10"/>
        <v>5</v>
      </c>
      <c r="K50" s="9">
        <f t="shared" si="11"/>
        <v>2</v>
      </c>
      <c r="L50" s="9">
        <f t="shared" si="17"/>
        <v>7</v>
      </c>
      <c r="M50" s="9">
        <f t="shared" si="17"/>
        <v>11</v>
      </c>
      <c r="N50" s="5">
        <f t="shared" si="12"/>
        <v>3.818181818181818</v>
      </c>
      <c r="O50" s="11">
        <f t="shared" si="16"/>
        <v>9.818181818181818</v>
      </c>
      <c r="P50" s="5">
        <f t="shared" si="13"/>
        <v>40.90909090909092</v>
      </c>
      <c r="Q50" s="9">
        <f t="shared" si="14"/>
        <v>0</v>
      </c>
      <c r="R50" s="9">
        <f t="shared" si="15"/>
        <v>7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7</v>
      </c>
      <c r="M51" s="9">
        <f t="shared" si="17"/>
        <v>11</v>
      </c>
      <c r="N51" s="5">
        <f t="shared" si="12"/>
        <v>0</v>
      </c>
      <c r="O51" s="11">
        <f t="shared" si="16"/>
        <v>9.818181818181818</v>
      </c>
      <c r="P51" s="5">
        <f t="shared" si="13"/>
        <v>40.90909090909092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>
        <v>1</v>
      </c>
      <c r="D52" s="12"/>
      <c r="E52" s="12">
        <v>4</v>
      </c>
      <c r="F52" s="12"/>
      <c r="G52"/>
      <c r="H52" s="12"/>
      <c r="I52" s="12"/>
      <c r="J52" s="9">
        <f t="shared" si="10"/>
        <v>3</v>
      </c>
      <c r="K52" s="9">
        <f t="shared" si="11"/>
        <v>0</v>
      </c>
      <c r="L52" s="9">
        <f t="shared" si="17"/>
        <v>10</v>
      </c>
      <c r="M52" s="9">
        <f t="shared" si="17"/>
        <v>11</v>
      </c>
      <c r="N52" s="5">
        <f t="shared" si="12"/>
        <v>1.6363636363636362</v>
      </c>
      <c r="O52" s="11">
        <f t="shared" si="16"/>
        <v>11.454545454545455</v>
      </c>
      <c r="P52" s="5">
        <f t="shared" si="13"/>
        <v>47.72727272727274</v>
      </c>
      <c r="Q52" s="9">
        <f t="shared" si="14"/>
        <v>1</v>
      </c>
      <c r="R52" s="9">
        <f t="shared" si="15"/>
        <v>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10</v>
      </c>
      <c r="M53" s="9">
        <f t="shared" si="17"/>
        <v>11</v>
      </c>
      <c r="N53" s="5">
        <f t="shared" si="12"/>
        <v>0</v>
      </c>
      <c r="O53" s="11">
        <f t="shared" si="16"/>
        <v>11.454545454545455</v>
      </c>
      <c r="P53" s="5">
        <f t="shared" si="13"/>
        <v>47.72727272727274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10</v>
      </c>
      <c r="M54" s="9">
        <f t="shared" si="17"/>
        <v>11</v>
      </c>
      <c r="N54" s="5">
        <f t="shared" si="12"/>
        <v>0</v>
      </c>
      <c r="O54" s="11">
        <f t="shared" si="16"/>
        <v>11.454545454545455</v>
      </c>
      <c r="P54" s="5">
        <f t="shared" si="13"/>
        <v>47.72727272727274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10</v>
      </c>
      <c r="M55" s="9">
        <f t="shared" si="17"/>
        <v>11</v>
      </c>
      <c r="N55" s="5">
        <f t="shared" si="12"/>
        <v>0</v>
      </c>
      <c r="O55" s="11">
        <f t="shared" si="16"/>
        <v>11.454545454545455</v>
      </c>
      <c r="P55" s="5">
        <f t="shared" si="13"/>
        <v>47.72727272727274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10</v>
      </c>
      <c r="M56" s="9">
        <f t="shared" si="17"/>
        <v>11</v>
      </c>
      <c r="N56" s="5">
        <f t="shared" si="12"/>
        <v>0</v>
      </c>
      <c r="O56" s="11">
        <f t="shared" si="16"/>
        <v>11.454545454545455</v>
      </c>
      <c r="P56" s="5">
        <f t="shared" si="13"/>
        <v>47.72727272727274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>
        <v>1</v>
      </c>
      <c r="D57">
        <v>1</v>
      </c>
      <c r="E57">
        <v>4</v>
      </c>
      <c r="F57"/>
      <c r="G57"/>
      <c r="H57">
        <v>1</v>
      </c>
      <c r="I57">
        <v>1</v>
      </c>
      <c r="J57" s="9">
        <f t="shared" si="10"/>
        <v>4</v>
      </c>
      <c r="K57" s="9">
        <f t="shared" si="11"/>
        <v>2</v>
      </c>
      <c r="L57" s="9">
        <f t="shared" si="17"/>
        <v>14</v>
      </c>
      <c r="M57" s="9">
        <f t="shared" si="17"/>
        <v>13</v>
      </c>
      <c r="N57" s="5">
        <f t="shared" si="12"/>
        <v>3.2727272727272725</v>
      </c>
      <c r="O57" s="11">
        <f t="shared" si="16"/>
        <v>14.727272727272727</v>
      </c>
      <c r="P57" s="5">
        <f t="shared" si="13"/>
        <v>61.36363636363638</v>
      </c>
      <c r="Q57" s="9">
        <f t="shared" si="14"/>
        <v>1</v>
      </c>
      <c r="R57" s="9">
        <f t="shared" si="15"/>
        <v>7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14</v>
      </c>
      <c r="M58" s="9">
        <f t="shared" si="17"/>
        <v>13</v>
      </c>
      <c r="N58" s="5">
        <f t="shared" si="12"/>
        <v>0</v>
      </c>
      <c r="O58" s="11">
        <f t="shared" si="16"/>
        <v>14.727272727272727</v>
      </c>
      <c r="P58" s="5">
        <f t="shared" si="13"/>
        <v>61.36363636363638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>
        <v>1</v>
      </c>
      <c r="D59">
        <v>2</v>
      </c>
      <c r="E59">
        <v>3</v>
      </c>
      <c r="F59"/>
      <c r="G59">
        <v>1</v>
      </c>
      <c r="H59"/>
      <c r="I59">
        <v>1</v>
      </c>
      <c r="J59" s="9">
        <f t="shared" si="10"/>
        <v>4</v>
      </c>
      <c r="K59" s="9">
        <f t="shared" si="11"/>
        <v>0</v>
      </c>
      <c r="L59" s="9">
        <f t="shared" si="17"/>
        <v>18</v>
      </c>
      <c r="M59" s="9">
        <f t="shared" si="17"/>
        <v>13</v>
      </c>
      <c r="N59" s="5">
        <f t="shared" si="12"/>
        <v>2.1818181818181817</v>
      </c>
      <c r="O59" s="11">
        <f t="shared" si="16"/>
        <v>16.909090909090907</v>
      </c>
      <c r="P59" s="5">
        <f t="shared" si="13"/>
        <v>70.45454545454545</v>
      </c>
      <c r="Q59" s="9">
        <f t="shared" si="14"/>
        <v>2</v>
      </c>
      <c r="R59" s="9">
        <f t="shared" si="15"/>
        <v>6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</v>
      </c>
      <c r="M60" s="9">
        <f t="shared" si="17"/>
        <v>13</v>
      </c>
      <c r="N60" s="5">
        <f t="shared" si="12"/>
        <v>0</v>
      </c>
      <c r="O60" s="11">
        <f t="shared" si="16"/>
        <v>16.909090909090907</v>
      </c>
      <c r="P60" s="5">
        <f t="shared" si="13"/>
        <v>70.45454545454545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</v>
      </c>
      <c r="M61" s="9">
        <f t="shared" si="17"/>
        <v>13</v>
      </c>
      <c r="N61" s="5">
        <f t="shared" si="12"/>
        <v>0</v>
      </c>
      <c r="O61" s="11">
        <f t="shared" si="16"/>
        <v>16.909090909090907</v>
      </c>
      <c r="P61" s="5">
        <f t="shared" si="13"/>
        <v>70.45454545454545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>
        <v>1</v>
      </c>
      <c r="E62">
        <v>1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7"/>
        <v>20</v>
      </c>
      <c r="M62" s="9">
        <f t="shared" si="17"/>
        <v>13</v>
      </c>
      <c r="N62" s="5">
        <f t="shared" si="12"/>
        <v>1.0909090909090908</v>
      </c>
      <c r="O62" s="11">
        <f t="shared" si="16"/>
        <v>17.999999999999996</v>
      </c>
      <c r="P62" s="5">
        <f t="shared" si="13"/>
        <v>75</v>
      </c>
      <c r="Q62" s="9">
        <f t="shared" si="14"/>
        <v>0</v>
      </c>
      <c r="R62" s="9">
        <f t="shared" si="15"/>
        <v>2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20</v>
      </c>
      <c r="M63" s="9">
        <f t="shared" si="17"/>
        <v>13</v>
      </c>
      <c r="N63" s="5">
        <f t="shared" si="12"/>
        <v>0</v>
      </c>
      <c r="O63" s="11">
        <f t="shared" si="16"/>
        <v>17.999999999999996</v>
      </c>
      <c r="P63" s="5">
        <f t="shared" si="13"/>
        <v>75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20</v>
      </c>
      <c r="M64" s="9">
        <f t="shared" si="17"/>
        <v>13</v>
      </c>
      <c r="N64" s="5">
        <f t="shared" si="12"/>
        <v>0</v>
      </c>
      <c r="O64" s="11">
        <f t="shared" si="16"/>
        <v>17.999999999999996</v>
      </c>
      <c r="P64" s="5">
        <f t="shared" si="13"/>
        <v>75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</v>
      </c>
      <c r="M65" s="9">
        <f t="shared" si="18"/>
        <v>13</v>
      </c>
      <c r="N65" s="5">
        <f t="shared" si="12"/>
        <v>0</v>
      </c>
      <c r="O65" s="11">
        <f t="shared" si="16"/>
        <v>17.999999999999996</v>
      </c>
      <c r="P65" s="5">
        <f t="shared" si="13"/>
        <v>75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1</v>
      </c>
      <c r="F66"/>
      <c r="G66" s="12">
        <v>1</v>
      </c>
      <c r="H66" s="12"/>
      <c r="I66" s="12"/>
      <c r="J66" s="9">
        <f t="shared" si="10"/>
        <v>1</v>
      </c>
      <c r="K66" s="9">
        <f t="shared" si="11"/>
        <v>-1</v>
      </c>
      <c r="L66" s="9">
        <f t="shared" si="18"/>
        <v>21</v>
      </c>
      <c r="M66" s="9">
        <f t="shared" si="18"/>
        <v>12</v>
      </c>
      <c r="N66" s="5">
        <f t="shared" si="12"/>
        <v>0</v>
      </c>
      <c r="O66" s="11">
        <f t="shared" si="16"/>
        <v>17.999999999999996</v>
      </c>
      <c r="P66" s="5">
        <f t="shared" si="13"/>
        <v>75</v>
      </c>
      <c r="Q66" s="9">
        <f t="shared" si="14"/>
        <v>1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21</v>
      </c>
      <c r="M67" s="9">
        <f t="shared" si="18"/>
        <v>12</v>
      </c>
      <c r="N67" s="5">
        <f t="shared" si="12"/>
        <v>0</v>
      </c>
      <c r="O67" s="11">
        <f t="shared" si="16"/>
        <v>17.999999999999996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21</v>
      </c>
      <c r="M68" s="9">
        <f t="shared" si="18"/>
        <v>12</v>
      </c>
      <c r="N68" s="5">
        <f aca="true" t="shared" si="21" ref="N68:N101">(+J68+K68)*($J$103/($J$103+$K$103))</f>
        <v>0</v>
      </c>
      <c r="O68" s="11">
        <f t="shared" si="16"/>
        <v>17.999999999999996</v>
      </c>
      <c r="P68" s="5">
        <f aca="true" t="shared" si="22" ref="P68:P101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t="shared" si="18"/>
        <v>21</v>
      </c>
      <c r="M69" s="9">
        <f t="shared" si="18"/>
        <v>13</v>
      </c>
      <c r="N69" s="5">
        <f t="shared" si="21"/>
        <v>0.5454545454545454</v>
      </c>
      <c r="O69" s="11">
        <f aca="true" t="shared" si="25" ref="O69:O101">O68+N69</f>
        <v>18.545454545454543</v>
      </c>
      <c r="P69" s="5">
        <f t="shared" si="22"/>
        <v>77.27272727272728</v>
      </c>
      <c r="Q69" s="9">
        <f t="shared" si="23"/>
        <v>0</v>
      </c>
      <c r="R69" s="9">
        <f t="shared" si="24"/>
        <v>1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21</v>
      </c>
      <c r="M70" s="9">
        <f t="shared" si="18"/>
        <v>13</v>
      </c>
      <c r="N70" s="5">
        <f t="shared" si="21"/>
        <v>0</v>
      </c>
      <c r="O70" s="11">
        <f t="shared" si="25"/>
        <v>18.545454545454543</v>
      </c>
      <c r="P70" s="5">
        <f t="shared" si="22"/>
        <v>77.27272727272728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</v>
      </c>
      <c r="M71" s="9">
        <f t="shared" si="18"/>
        <v>13</v>
      </c>
      <c r="N71" s="5">
        <f t="shared" si="21"/>
        <v>0</v>
      </c>
      <c r="O71" s="11">
        <f t="shared" si="25"/>
        <v>18.545454545454543</v>
      </c>
      <c r="P71" s="5">
        <f t="shared" si="22"/>
        <v>77.27272727272728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21</v>
      </c>
      <c r="M72" s="9">
        <f t="shared" si="18"/>
        <v>13</v>
      </c>
      <c r="N72" s="5">
        <f t="shared" si="21"/>
        <v>0</v>
      </c>
      <c r="O72" s="11">
        <f t="shared" si="25"/>
        <v>18.545454545454543</v>
      </c>
      <c r="P72" s="5">
        <f t="shared" si="22"/>
        <v>77.27272727272728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>
        <v>1</v>
      </c>
      <c r="E73" s="12">
        <v>2</v>
      </c>
      <c r="F73"/>
      <c r="G73">
        <v>1</v>
      </c>
      <c r="H73">
        <v>4</v>
      </c>
      <c r="I73" s="12">
        <v>4</v>
      </c>
      <c r="J73" s="9">
        <f t="shared" si="19"/>
        <v>3</v>
      </c>
      <c r="K73" s="9">
        <f t="shared" si="20"/>
        <v>7</v>
      </c>
      <c r="L73" s="9">
        <f t="shared" si="18"/>
        <v>24</v>
      </c>
      <c r="M73" s="9">
        <f t="shared" si="18"/>
        <v>20</v>
      </c>
      <c r="N73" s="5">
        <f t="shared" si="21"/>
        <v>5.454545454545454</v>
      </c>
      <c r="O73" s="11">
        <f t="shared" si="25"/>
        <v>23.999999999999996</v>
      </c>
      <c r="P73" s="5">
        <f t="shared" si="22"/>
        <v>100.00000000000001</v>
      </c>
      <c r="Q73" s="9">
        <f t="shared" si="23"/>
        <v>1</v>
      </c>
      <c r="R73" s="9">
        <f t="shared" si="24"/>
        <v>11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24</v>
      </c>
      <c r="M74" s="9">
        <f t="shared" si="18"/>
        <v>20</v>
      </c>
      <c r="N74" s="5">
        <f t="shared" si="21"/>
        <v>0</v>
      </c>
      <c r="O74" s="11">
        <f t="shared" si="25"/>
        <v>23.999999999999996</v>
      </c>
      <c r="P74" s="5">
        <f t="shared" si="22"/>
        <v>100.00000000000001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24</v>
      </c>
      <c r="M75" s="9">
        <f t="shared" si="18"/>
        <v>20</v>
      </c>
      <c r="N75" s="5">
        <f t="shared" si="21"/>
        <v>0</v>
      </c>
      <c r="O75" s="11">
        <f t="shared" si="25"/>
        <v>23.999999999999996</v>
      </c>
      <c r="P75" s="5">
        <f t="shared" si="22"/>
        <v>100.00000000000001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>
        <v>1</v>
      </c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18"/>
        <v>25</v>
      </c>
      <c r="M76" s="9">
        <f t="shared" si="18"/>
        <v>20</v>
      </c>
      <c r="N76" s="5">
        <f t="shared" si="21"/>
        <v>0.5454545454545454</v>
      </c>
      <c r="O76" s="11">
        <f t="shared" si="25"/>
        <v>24.545454545454543</v>
      </c>
      <c r="P76" s="5">
        <f t="shared" si="22"/>
        <v>102.2727272727273</v>
      </c>
      <c r="Q76" s="9">
        <f t="shared" si="23"/>
        <v>0</v>
      </c>
      <c r="R76" s="9">
        <f t="shared" si="24"/>
        <v>1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25</v>
      </c>
      <c r="M77" s="9">
        <f t="shared" si="18"/>
        <v>20</v>
      </c>
      <c r="N77" s="5">
        <f t="shared" si="21"/>
        <v>0</v>
      </c>
      <c r="O77" s="11">
        <f t="shared" si="25"/>
        <v>24.545454545454543</v>
      </c>
      <c r="P77" s="5">
        <f t="shared" si="22"/>
        <v>102.2727272727273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25</v>
      </c>
      <c r="M78" s="9">
        <f t="shared" si="18"/>
        <v>20</v>
      </c>
      <c r="N78" s="5">
        <f t="shared" si="21"/>
        <v>0</v>
      </c>
      <c r="O78" s="11">
        <f t="shared" si="25"/>
        <v>24.545454545454543</v>
      </c>
      <c r="P78" s="5">
        <f t="shared" si="22"/>
        <v>102.2727272727273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25</v>
      </c>
      <c r="M79" s="9">
        <f t="shared" si="18"/>
        <v>20</v>
      </c>
      <c r="N79" s="5">
        <f t="shared" si="21"/>
        <v>0</v>
      </c>
      <c r="O79" s="11">
        <f t="shared" si="25"/>
        <v>24.545454545454543</v>
      </c>
      <c r="P79" s="5">
        <f t="shared" si="22"/>
        <v>102.2727272727273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24</v>
      </c>
      <c r="M80" s="9">
        <f t="shared" si="18"/>
        <v>20</v>
      </c>
      <c r="N80" s="5">
        <f t="shared" si="21"/>
        <v>-0.5454545454545454</v>
      </c>
      <c r="O80" s="11">
        <f t="shared" si="25"/>
        <v>23.999999999999996</v>
      </c>
      <c r="P80" s="5">
        <f t="shared" si="22"/>
        <v>100.00000000000001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24</v>
      </c>
      <c r="M81" s="9">
        <f t="shared" si="18"/>
        <v>20</v>
      </c>
      <c r="N81" s="5">
        <f t="shared" si="21"/>
        <v>0</v>
      </c>
      <c r="O81" s="11">
        <f t="shared" si="25"/>
        <v>23.999999999999996</v>
      </c>
      <c r="P81" s="5">
        <f t="shared" si="22"/>
        <v>100.00000000000001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24</v>
      </c>
      <c r="M82" s="9">
        <f t="shared" si="18"/>
        <v>20</v>
      </c>
      <c r="N82" s="5">
        <f t="shared" si="21"/>
        <v>0</v>
      </c>
      <c r="O82" s="11">
        <f t="shared" si="25"/>
        <v>23.999999999999996</v>
      </c>
      <c r="P82" s="5">
        <f t="shared" si="22"/>
        <v>100.00000000000001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>
        <v>1</v>
      </c>
      <c r="F83"/>
      <c r="G83"/>
      <c r="H83"/>
      <c r="I83">
        <v>1</v>
      </c>
      <c r="J83" s="9">
        <f t="shared" si="19"/>
        <v>1</v>
      </c>
      <c r="K83" s="9">
        <f t="shared" si="20"/>
        <v>1</v>
      </c>
      <c r="L83" s="9">
        <f t="shared" si="18"/>
        <v>25</v>
      </c>
      <c r="M83" s="9">
        <f t="shared" si="18"/>
        <v>21</v>
      </c>
      <c r="N83" s="5">
        <f t="shared" si="21"/>
        <v>1.0909090909090908</v>
      </c>
      <c r="O83" s="11">
        <f t="shared" si="25"/>
        <v>25.090909090909086</v>
      </c>
      <c r="P83" s="5">
        <f t="shared" si="22"/>
        <v>104.54545454545456</v>
      </c>
      <c r="Q83" s="9">
        <f t="shared" si="23"/>
        <v>0</v>
      </c>
      <c r="R83" s="9">
        <f t="shared" si="24"/>
        <v>2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25</v>
      </c>
      <c r="M84" s="9">
        <f t="shared" si="18"/>
        <v>21</v>
      </c>
      <c r="N84" s="5">
        <f t="shared" si="21"/>
        <v>0</v>
      </c>
      <c r="O84" s="11">
        <f t="shared" si="25"/>
        <v>25.090909090909086</v>
      </c>
      <c r="P84" s="5">
        <f t="shared" si="22"/>
        <v>104.54545454545456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25</v>
      </c>
      <c r="M85" s="9">
        <f t="shared" si="26"/>
        <v>21</v>
      </c>
      <c r="N85" s="5">
        <f t="shared" si="21"/>
        <v>0</v>
      </c>
      <c r="O85" s="11">
        <f t="shared" si="25"/>
        <v>25.090909090909086</v>
      </c>
      <c r="P85" s="5">
        <f t="shared" si="22"/>
        <v>104.54545454545456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25</v>
      </c>
      <c r="M86" s="9">
        <f t="shared" si="26"/>
        <v>21</v>
      </c>
      <c r="N86" s="5">
        <f t="shared" si="21"/>
        <v>0</v>
      </c>
      <c r="O86" s="11">
        <f t="shared" si="25"/>
        <v>25.090909090909086</v>
      </c>
      <c r="P86" s="5">
        <f t="shared" si="22"/>
        <v>104.54545454545456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25</v>
      </c>
      <c r="M87" s="9">
        <f t="shared" si="26"/>
        <v>21</v>
      </c>
      <c r="N87" s="5">
        <f t="shared" si="21"/>
        <v>0</v>
      </c>
      <c r="O87" s="11">
        <f t="shared" si="25"/>
        <v>25.090909090909086</v>
      </c>
      <c r="P87" s="5">
        <f t="shared" si="22"/>
        <v>104.54545454545456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25</v>
      </c>
      <c r="M88" s="9">
        <f t="shared" si="26"/>
        <v>21</v>
      </c>
      <c r="N88" s="5">
        <f t="shared" si="21"/>
        <v>0</v>
      </c>
      <c r="O88" s="11">
        <f t="shared" si="25"/>
        <v>25.090909090909086</v>
      </c>
      <c r="P88" s="5">
        <f t="shared" si="22"/>
        <v>104.54545454545456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25</v>
      </c>
      <c r="M89" s="9">
        <f t="shared" si="26"/>
        <v>21</v>
      </c>
      <c r="N89" s="5">
        <f t="shared" si="21"/>
        <v>0</v>
      </c>
      <c r="O89" s="11">
        <f t="shared" si="25"/>
        <v>25.090909090909086</v>
      </c>
      <c r="P89" s="5">
        <f t="shared" si="22"/>
        <v>104.54545454545456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25</v>
      </c>
      <c r="M90" s="9">
        <f t="shared" si="26"/>
        <v>21</v>
      </c>
      <c r="N90" s="5">
        <f t="shared" si="21"/>
        <v>0</v>
      </c>
      <c r="O90" s="11">
        <f t="shared" si="25"/>
        <v>25.090909090909086</v>
      </c>
      <c r="P90" s="5">
        <f t="shared" si="22"/>
        <v>104.54545454545456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25</v>
      </c>
      <c r="M91" s="9">
        <f t="shared" si="26"/>
        <v>21</v>
      </c>
      <c r="N91" s="5">
        <f t="shared" si="21"/>
        <v>0</v>
      </c>
      <c r="O91" s="11">
        <f t="shared" si="25"/>
        <v>25.090909090909086</v>
      </c>
      <c r="P91" s="5">
        <f t="shared" si="22"/>
        <v>104.54545454545456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25</v>
      </c>
      <c r="M92" s="9">
        <f t="shared" si="26"/>
        <v>21</v>
      </c>
      <c r="N92" s="5">
        <f t="shared" si="21"/>
        <v>0</v>
      </c>
      <c r="O92" s="11">
        <f t="shared" si="25"/>
        <v>25.090909090909086</v>
      </c>
      <c r="P92" s="5">
        <f t="shared" si="22"/>
        <v>104.54545454545456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25</v>
      </c>
      <c r="M93" s="9">
        <f t="shared" si="26"/>
        <v>21</v>
      </c>
      <c r="N93" s="5">
        <f t="shared" si="21"/>
        <v>0</v>
      </c>
      <c r="O93" s="11">
        <f t="shared" si="25"/>
        <v>25.090909090909086</v>
      </c>
      <c r="P93" s="5">
        <f t="shared" si="22"/>
        <v>104.54545454545456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>
        <v>1</v>
      </c>
      <c r="H94" s="12"/>
      <c r="I94" s="12"/>
      <c r="J94" s="9">
        <f t="shared" si="19"/>
        <v>0</v>
      </c>
      <c r="K94" s="9">
        <f t="shared" si="20"/>
        <v>-1</v>
      </c>
      <c r="L94" s="9">
        <f t="shared" si="26"/>
        <v>25</v>
      </c>
      <c r="M94" s="9">
        <f t="shared" si="26"/>
        <v>20</v>
      </c>
      <c r="N94" s="5">
        <f t="shared" si="21"/>
        <v>-0.5454545454545454</v>
      </c>
      <c r="O94" s="11">
        <f t="shared" si="25"/>
        <v>24.54545454545454</v>
      </c>
      <c r="P94" s="5">
        <f t="shared" si="22"/>
        <v>102.27272727272728</v>
      </c>
      <c r="Q94" s="9">
        <f t="shared" si="23"/>
        <v>1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25</v>
      </c>
      <c r="M95" s="9">
        <f t="shared" si="26"/>
        <v>20</v>
      </c>
      <c r="N95" s="5">
        <f t="shared" si="21"/>
        <v>0</v>
      </c>
      <c r="O95" s="11">
        <f t="shared" si="25"/>
        <v>24.54545454545454</v>
      </c>
      <c r="P95" s="5">
        <f t="shared" si="22"/>
        <v>102.27272727272728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25</v>
      </c>
      <c r="M96" s="9">
        <f t="shared" si="26"/>
        <v>20</v>
      </c>
      <c r="N96" s="5">
        <f t="shared" si="21"/>
        <v>0</v>
      </c>
      <c r="O96" s="11">
        <f t="shared" si="25"/>
        <v>24.54545454545454</v>
      </c>
      <c r="P96" s="5">
        <f t="shared" si="22"/>
        <v>102.27272727272728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25</v>
      </c>
      <c r="M97" s="9">
        <f t="shared" si="26"/>
        <v>20</v>
      </c>
      <c r="N97" s="5">
        <f t="shared" si="21"/>
        <v>0</v>
      </c>
      <c r="O97" s="11">
        <f t="shared" si="25"/>
        <v>24.54545454545454</v>
      </c>
      <c r="P97" s="5">
        <f t="shared" si="22"/>
        <v>102.27272727272728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25</v>
      </c>
      <c r="M98" s="9">
        <f t="shared" si="26"/>
        <v>20</v>
      </c>
      <c r="N98" s="5">
        <f t="shared" si="21"/>
        <v>0</v>
      </c>
      <c r="O98" s="11">
        <f t="shared" si="25"/>
        <v>24.54545454545454</v>
      </c>
      <c r="P98" s="5">
        <f t="shared" si="22"/>
        <v>102.27272727272728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>
        <v>1</v>
      </c>
      <c r="D99"/>
      <c r="E99"/>
      <c r="F99"/>
      <c r="G99"/>
      <c r="H99"/>
      <c r="I99"/>
      <c r="J99" s="9">
        <f t="shared" si="19"/>
        <v>-1</v>
      </c>
      <c r="K99" s="9">
        <f t="shared" si="20"/>
        <v>0</v>
      </c>
      <c r="L99" s="9">
        <f t="shared" si="26"/>
        <v>24</v>
      </c>
      <c r="M99" s="9">
        <f t="shared" si="26"/>
        <v>20</v>
      </c>
      <c r="N99" s="5">
        <f t="shared" si="21"/>
        <v>-0.5454545454545454</v>
      </c>
      <c r="O99" s="11">
        <f t="shared" si="25"/>
        <v>23.999999999999993</v>
      </c>
      <c r="P99" s="5">
        <f t="shared" si="22"/>
        <v>99.99999999999999</v>
      </c>
      <c r="Q99" s="9">
        <f t="shared" si="23"/>
        <v>1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</v>
      </c>
      <c r="M100" s="9">
        <f t="shared" si="26"/>
        <v>20</v>
      </c>
      <c r="N100" s="5">
        <f t="shared" si="21"/>
        <v>0</v>
      </c>
      <c r="O100" s="11">
        <f t="shared" si="25"/>
        <v>23.999999999999993</v>
      </c>
      <c r="P100" s="5">
        <f t="shared" si="22"/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</v>
      </c>
      <c r="M101" s="9">
        <f t="shared" si="26"/>
        <v>20</v>
      </c>
      <c r="N101" s="5">
        <f t="shared" si="21"/>
        <v>0</v>
      </c>
      <c r="O101" s="11">
        <f t="shared" si="25"/>
        <v>23.999999999999993</v>
      </c>
      <c r="P101" s="5">
        <f t="shared" si="22"/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19</v>
      </c>
      <c r="D103" s="9">
        <f t="shared" si="27"/>
        <v>6</v>
      </c>
      <c r="E103" s="9">
        <f t="shared" si="27"/>
        <v>37</v>
      </c>
      <c r="F103" s="9">
        <f t="shared" si="27"/>
        <v>0</v>
      </c>
      <c r="G103" s="9">
        <f t="shared" si="27"/>
        <v>15</v>
      </c>
      <c r="H103" s="9">
        <f t="shared" si="27"/>
        <v>19</v>
      </c>
      <c r="I103" s="9">
        <f t="shared" si="27"/>
        <v>16</v>
      </c>
      <c r="J103" s="9">
        <f t="shared" si="27"/>
        <v>24</v>
      </c>
      <c r="K103" s="9">
        <f t="shared" si="27"/>
        <v>20</v>
      </c>
      <c r="N103" s="5">
        <f>SUM(N4:N101)</f>
        <v>23.999999999999993</v>
      </c>
      <c r="Q103" s="11">
        <f>SUM(Q4:Q101)</f>
        <v>34</v>
      </c>
      <c r="R103" s="11">
        <f>SUM(R4:R101)</f>
        <v>78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00" sqref="G10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4.154929577464789</v>
      </c>
      <c r="AA4" s="5">
        <f aca="true" t="shared" si="6" ref="AA4:AA17">Z4*100/$Z$18</f>
        <v>7.042253521126759</v>
      </c>
      <c r="AB4" s="11">
        <f>SUM(Q4:Q10)+SUM(R4:R10)</f>
        <v>7</v>
      </c>
      <c r="AC4" s="11">
        <f>100*SUM(R4:R10)/AB4</f>
        <v>85.71428571428571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104</v>
      </c>
      <c r="W5"/>
      <c r="X5"/>
      <c r="Y5" s="1" t="s">
        <v>42</v>
      </c>
      <c r="Z5" s="11">
        <f>SUM(N11:N17)</f>
        <v>0.8309859154929577</v>
      </c>
      <c r="AA5" s="5">
        <f t="shared" si="6"/>
        <v>1.4084507042253518</v>
      </c>
      <c r="AB5" s="11">
        <f>SUM(Q11:Q17)+SUM(R11:R17)</f>
        <v>5</v>
      </c>
      <c r="AC5" s="11">
        <f>100*SUM(R11:R17)/AB5</f>
        <v>60</v>
      </c>
    </row>
    <row r="6" spans="1:29" ht="15">
      <c r="A6" s="27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0.8309859154929577</v>
      </c>
      <c r="O6" s="11">
        <f t="shared" si="8"/>
        <v>0.8309859154929577</v>
      </c>
      <c r="P6" s="5">
        <f t="shared" si="3"/>
        <v>1.4084507042253525</v>
      </c>
      <c r="Q6" s="9">
        <f t="shared" si="4"/>
        <v>0</v>
      </c>
      <c r="R6" s="9">
        <f t="shared" si="5"/>
        <v>1</v>
      </c>
      <c r="T6" s="8" t="s">
        <v>43</v>
      </c>
      <c r="V6" s="9">
        <f>Q103</f>
        <v>33</v>
      </c>
      <c r="W6"/>
      <c r="X6" s="1" t="s">
        <v>44</v>
      </c>
      <c r="Z6" s="11">
        <f>SUM(N18:N24)</f>
        <v>1.6619718309859155</v>
      </c>
      <c r="AA6" s="5">
        <f t="shared" si="6"/>
        <v>2.8169014084507036</v>
      </c>
      <c r="AB6" s="11">
        <f>SUM(Q18:Q24)+SUM(R18:R24)</f>
        <v>12</v>
      </c>
      <c r="AC6" s="11">
        <f>100*SUM(R18:R24)/AB6</f>
        <v>58.333333333333336</v>
      </c>
    </row>
    <row r="7" spans="1:29" ht="15">
      <c r="A7" s="27">
        <v>32750</v>
      </c>
      <c r="B7"/>
      <c r="C7">
        <v>1</v>
      </c>
      <c r="D7">
        <v>2</v>
      </c>
      <c r="E7"/>
      <c r="F7"/>
      <c r="G7"/>
      <c r="H7">
        <v>1</v>
      </c>
      <c r="I7">
        <v>1</v>
      </c>
      <c r="J7" s="9">
        <f t="shared" si="0"/>
        <v>1</v>
      </c>
      <c r="K7" s="9">
        <f t="shared" si="1"/>
        <v>2</v>
      </c>
      <c r="L7" s="9">
        <f t="shared" si="7"/>
        <v>2</v>
      </c>
      <c r="M7" s="9">
        <f t="shared" si="7"/>
        <v>2</v>
      </c>
      <c r="N7" s="5">
        <f t="shared" si="2"/>
        <v>2.492957746478873</v>
      </c>
      <c r="O7" s="11">
        <f t="shared" si="8"/>
        <v>3.323943661971831</v>
      </c>
      <c r="P7" s="5">
        <f t="shared" si="3"/>
        <v>5.63380281690141</v>
      </c>
      <c r="Q7" s="9">
        <f t="shared" si="4"/>
        <v>1</v>
      </c>
      <c r="R7" s="9">
        <f t="shared" si="5"/>
        <v>4</v>
      </c>
      <c r="T7" s="8" t="s">
        <v>45</v>
      </c>
      <c r="V7" s="5">
        <f>V5*100/(V5+V6)</f>
        <v>75.91240875912409</v>
      </c>
      <c r="W7"/>
      <c r="Y7" s="1" t="s">
        <v>46</v>
      </c>
      <c r="Z7" s="11">
        <f>SUM(N25:N31)</f>
        <v>14.95774647887324</v>
      </c>
      <c r="AA7" s="5">
        <f t="shared" si="6"/>
        <v>25.352112676056333</v>
      </c>
      <c r="AB7" s="11">
        <f>SUM(Q25:Q31)+SUM(R25:R31)</f>
        <v>20</v>
      </c>
      <c r="AC7" s="11">
        <f>100*SUM(R25:R31)/AB7</f>
        <v>95</v>
      </c>
    </row>
    <row r="8" spans="1:29" ht="15">
      <c r="A8" s="27">
        <v>32751</v>
      </c>
      <c r="B8"/>
      <c r="C8"/>
      <c r="D8">
        <v>1</v>
      </c>
      <c r="E8"/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3</v>
      </c>
      <c r="M8" s="9">
        <f t="shared" si="7"/>
        <v>2</v>
      </c>
      <c r="N8" s="5">
        <f t="shared" si="2"/>
        <v>0.8309859154929577</v>
      </c>
      <c r="O8" s="11">
        <f t="shared" si="8"/>
        <v>4.154929577464789</v>
      </c>
      <c r="P8" s="5">
        <f t="shared" si="3"/>
        <v>7.042253521126763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0.8309859154929577</v>
      </c>
      <c r="AA8" s="5">
        <f t="shared" si="6"/>
        <v>1.4084507042253518</v>
      </c>
      <c r="AB8" s="11">
        <f>SUM(Q32:Q38)+SUM(R32:R38)</f>
        <v>9</v>
      </c>
      <c r="AC8" s="11">
        <f>100*SUM(R32:R38)/AB8</f>
        <v>55.55555555555556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7"/>
        <v>2</v>
      </c>
      <c r="N9" s="5">
        <f t="shared" si="2"/>
        <v>0</v>
      </c>
      <c r="O9" s="11">
        <f t="shared" si="8"/>
        <v>4.154929577464789</v>
      </c>
      <c r="P9" s="5">
        <f t="shared" si="3"/>
        <v>7.042253521126763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-1.6619718309859155</v>
      </c>
      <c r="AA9" s="5">
        <f t="shared" si="6"/>
        <v>-2.8169014084507036</v>
      </c>
      <c r="AB9" s="11">
        <f>SUM(Q39:Q45)+SUM(R39:R45)</f>
        <v>4</v>
      </c>
      <c r="AC9" s="11">
        <f>100*SUM(R39:R45)/AB9</f>
        <v>25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3</v>
      </c>
      <c r="M10" s="9">
        <f t="shared" si="7"/>
        <v>2</v>
      </c>
      <c r="N10" s="5">
        <f t="shared" si="2"/>
        <v>0</v>
      </c>
      <c r="O10" s="11">
        <f t="shared" si="8"/>
        <v>4.154929577464789</v>
      </c>
      <c r="P10" s="5">
        <f t="shared" si="3"/>
        <v>7.042253521126763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62.82051282051282</v>
      </c>
      <c r="W10"/>
      <c r="X10" s="8" t="s">
        <v>50</v>
      </c>
      <c r="Z10" s="11">
        <f>SUM(N46:N52)</f>
        <v>9.971830985915494</v>
      </c>
      <c r="AA10" s="5">
        <f t="shared" si="6"/>
        <v>16.901408450704224</v>
      </c>
      <c r="AB10" s="11">
        <f>SUM(Q46:Q52)+SUM(R46:R52)</f>
        <v>22</v>
      </c>
      <c r="AC10" s="11">
        <f>100*SUM(R46:R52)/AB10</f>
        <v>77.27272727272727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4.154929577464789</v>
      </c>
      <c r="P11" s="5">
        <f t="shared" si="3"/>
        <v>7.042253521126763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38.46153846153847</v>
      </c>
      <c r="W11"/>
      <c r="Y11" s="8" t="s">
        <v>52</v>
      </c>
      <c r="Z11" s="11">
        <f>SUM(N53:N59)</f>
        <v>6.647887323943662</v>
      </c>
      <c r="AA11" s="5">
        <f t="shared" si="6"/>
        <v>11.267605633802814</v>
      </c>
      <c r="AB11" s="11">
        <f>SUM(Q53:Q59)+SUM(R53:R59)</f>
        <v>14</v>
      </c>
      <c r="AC11" s="11">
        <f>100*SUM(R53:R59)/AB11</f>
        <v>78.57142857142857</v>
      </c>
    </row>
    <row r="12" spans="1:29" ht="15">
      <c r="A12" s="27">
        <v>32755</v>
      </c>
      <c r="B12"/>
      <c r="C12"/>
      <c r="D12"/>
      <c r="E12"/>
      <c r="F12"/>
      <c r="G12">
        <v>1</v>
      </c>
      <c r="H12"/>
      <c r="I12"/>
      <c r="J12" s="9">
        <f t="shared" si="0"/>
        <v>0</v>
      </c>
      <c r="K12" s="9">
        <f t="shared" si="1"/>
        <v>-1</v>
      </c>
      <c r="L12" s="9">
        <f t="shared" si="7"/>
        <v>3</v>
      </c>
      <c r="M12" s="9">
        <f t="shared" si="7"/>
        <v>1</v>
      </c>
      <c r="N12" s="5">
        <f t="shared" si="2"/>
        <v>-0.8309859154929577</v>
      </c>
      <c r="O12" s="11">
        <f t="shared" si="8"/>
        <v>3.323943661971831</v>
      </c>
      <c r="P12" s="5">
        <f t="shared" si="3"/>
        <v>5.63380281690141</v>
      </c>
      <c r="Q12" s="9">
        <f t="shared" si="4"/>
        <v>1</v>
      </c>
      <c r="R12" s="9">
        <f t="shared" si="5"/>
        <v>0</v>
      </c>
      <c r="U12" s="8" t="s">
        <v>53</v>
      </c>
      <c r="V12" s="5">
        <f>100*((E103+I103)/(E103+D103+I103+H103))</f>
        <v>56.730769230769226</v>
      </c>
      <c r="W12"/>
      <c r="X12" s="8" t="s">
        <v>54</v>
      </c>
      <c r="Z12" s="11">
        <f>SUM(N60:N66)</f>
        <v>11.633802816901408</v>
      </c>
      <c r="AA12" s="5">
        <f t="shared" si="6"/>
        <v>19.71830985915492</v>
      </c>
      <c r="AB12" s="11">
        <f>SUM(Q60:Q66)+SUM(R60:R66)</f>
        <v>14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1</v>
      </c>
      <c r="N13" s="5">
        <f t="shared" si="2"/>
        <v>0</v>
      </c>
      <c r="O13" s="11">
        <f t="shared" si="8"/>
        <v>3.323943661971831</v>
      </c>
      <c r="P13" s="5">
        <f t="shared" si="3"/>
        <v>5.63380281690141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13.295774647887324</v>
      </c>
      <c r="AA13" s="5">
        <f t="shared" si="6"/>
        <v>22.53521126760563</v>
      </c>
      <c r="AB13" s="11">
        <f>SUM(Q67:Q73)+SUM(R67:R73)</f>
        <v>22</v>
      </c>
      <c r="AC13" s="11">
        <f>100*SUM(R67:R73)/AB13</f>
        <v>86.36363636363636</v>
      </c>
    </row>
    <row r="14" spans="1:29" ht="15">
      <c r="A14" s="27">
        <v>32757</v>
      </c>
      <c r="B14" s="12"/>
      <c r="C14" s="12"/>
      <c r="D14" s="12"/>
      <c r="E14" s="12">
        <v>1</v>
      </c>
      <c r="F14" s="12"/>
      <c r="G14" s="12"/>
      <c r="H14" s="12">
        <v>1</v>
      </c>
      <c r="I14" s="12"/>
      <c r="J14" s="9">
        <f t="shared" si="0"/>
        <v>1</v>
      </c>
      <c r="K14" s="9">
        <f t="shared" si="1"/>
        <v>1</v>
      </c>
      <c r="L14" s="9">
        <f t="shared" si="7"/>
        <v>4</v>
      </c>
      <c r="M14" s="9">
        <f t="shared" si="7"/>
        <v>2</v>
      </c>
      <c r="N14" s="5">
        <f t="shared" si="2"/>
        <v>1.6619718309859155</v>
      </c>
      <c r="O14" s="11">
        <f t="shared" si="8"/>
        <v>4.985915492957746</v>
      </c>
      <c r="P14" s="5">
        <f t="shared" si="3"/>
        <v>8.450704225352114</v>
      </c>
      <c r="Q14" s="9">
        <f t="shared" si="4"/>
        <v>0</v>
      </c>
      <c r="R14" s="9">
        <f t="shared" si="5"/>
        <v>2</v>
      </c>
      <c r="T14" s="8"/>
      <c r="W14"/>
      <c r="X14" s="8" t="s">
        <v>56</v>
      </c>
      <c r="Z14" s="11">
        <f>SUM(N74:N80)</f>
        <v>-1.6619718309859155</v>
      </c>
      <c r="AA14" s="5">
        <f t="shared" si="6"/>
        <v>-2.8169014084507036</v>
      </c>
      <c r="AB14" s="11">
        <f>SUM(Q74:Q80)+SUM(R74:R80)</f>
        <v>2</v>
      </c>
      <c r="AC14" s="11">
        <f>100*SUM(R74:R80)/AB14</f>
        <v>0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7"/>
        <v>2</v>
      </c>
      <c r="N15" s="5">
        <f t="shared" si="2"/>
        <v>0</v>
      </c>
      <c r="O15" s="11">
        <f t="shared" si="8"/>
        <v>4.985915492957746</v>
      </c>
      <c r="P15" s="5">
        <f t="shared" si="3"/>
        <v>8.450704225352114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-1.6619718309859153</v>
      </c>
      <c r="AA15" s="5">
        <f t="shared" si="6"/>
        <v>-2.816901408450703</v>
      </c>
      <c r="AB15" s="11">
        <f>SUM(Q81:Q87)+SUM(R81:R87)</f>
        <v>4</v>
      </c>
      <c r="AC15" s="11">
        <f>100*SUM(R81:R87)/AB15</f>
        <v>25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2</v>
      </c>
      <c r="N16" s="5">
        <f t="shared" si="2"/>
        <v>0</v>
      </c>
      <c r="O16" s="11">
        <f t="shared" si="8"/>
        <v>4.985915492957746</v>
      </c>
      <c r="P16" s="5">
        <f t="shared" si="3"/>
        <v>8.450704225352114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-0.8309859154929577</v>
      </c>
      <c r="AA16" s="5">
        <f t="shared" si="6"/>
        <v>-1.4084507042253518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12"/>
      <c r="C17">
        <v>1</v>
      </c>
      <c r="D17" s="12"/>
      <c r="E17" s="12">
        <v>1</v>
      </c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2</v>
      </c>
      <c r="N17" s="5">
        <f t="shared" si="2"/>
        <v>0</v>
      </c>
      <c r="O17" s="11">
        <f t="shared" si="8"/>
        <v>4.985915492957746</v>
      </c>
      <c r="P17" s="5">
        <f t="shared" si="3"/>
        <v>8.450704225352114</v>
      </c>
      <c r="Q17" s="9">
        <f t="shared" si="4"/>
        <v>1</v>
      </c>
      <c r="R17" s="9">
        <f t="shared" si="5"/>
        <v>1</v>
      </c>
      <c r="T17" s="8"/>
      <c r="X17"/>
      <c r="Y17" s="8" t="s">
        <v>59</v>
      </c>
      <c r="Z17" s="11">
        <f>SUM(N95:N101)</f>
        <v>0.8309859154929577</v>
      </c>
      <c r="AA17" s="5">
        <f t="shared" si="6"/>
        <v>1.4084507042253518</v>
      </c>
      <c r="AB17" s="11">
        <f>SUM(Q95:Q101)+SUM(R95:R101)</f>
        <v>1</v>
      </c>
      <c r="AC17" s="11">
        <f>100*SUM(R95:R101)/AB17</f>
        <v>100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</v>
      </c>
      <c r="M18" s="9">
        <f t="shared" si="7"/>
        <v>2</v>
      </c>
      <c r="N18" s="5">
        <f t="shared" si="2"/>
        <v>0</v>
      </c>
      <c r="O18" s="11">
        <f t="shared" si="8"/>
        <v>4.985915492957746</v>
      </c>
      <c r="P18" s="5">
        <f t="shared" si="3"/>
        <v>8.450704225352114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59.000000000000014</v>
      </c>
      <c r="AA18" s="9">
        <f>SUM(AA4:AA17)</f>
        <v>99.99999999999997</v>
      </c>
    </row>
    <row r="19" spans="1:29" ht="15">
      <c r="A19" s="27">
        <v>32762</v>
      </c>
      <c r="B19">
        <v>1</v>
      </c>
      <c r="C19">
        <v>1</v>
      </c>
      <c r="D19"/>
      <c r="E19">
        <v>1</v>
      </c>
      <c r="F19"/>
      <c r="G19">
        <v>2</v>
      </c>
      <c r="H19">
        <v>1</v>
      </c>
      <c r="I19"/>
      <c r="J19" s="9">
        <f t="shared" si="0"/>
        <v>-1</v>
      </c>
      <c r="K19" s="9">
        <f t="shared" si="1"/>
        <v>-1</v>
      </c>
      <c r="L19" s="9">
        <f t="shared" si="7"/>
        <v>3</v>
      </c>
      <c r="M19" s="9">
        <f t="shared" si="7"/>
        <v>1</v>
      </c>
      <c r="N19" s="5">
        <f t="shared" si="2"/>
        <v>-1.6619718309859155</v>
      </c>
      <c r="O19" s="11">
        <f t="shared" si="8"/>
        <v>3.3239436619718306</v>
      </c>
      <c r="P19" s="5">
        <f t="shared" si="3"/>
        <v>5.633802816901409</v>
      </c>
      <c r="Q19" s="9">
        <f t="shared" si="4"/>
        <v>4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</v>
      </c>
      <c r="O20" s="11">
        <f t="shared" si="8"/>
        <v>3.3239436619718306</v>
      </c>
      <c r="P20" s="5">
        <f t="shared" si="3"/>
        <v>5.633802816901409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>
        <v>1</v>
      </c>
      <c r="F21"/>
      <c r="G21"/>
      <c r="H21">
        <v>1</v>
      </c>
      <c r="I21"/>
      <c r="J21" s="9">
        <f t="shared" si="0"/>
        <v>1</v>
      </c>
      <c r="K21" s="9">
        <f t="shared" si="1"/>
        <v>1</v>
      </c>
      <c r="L21" s="9">
        <f t="shared" si="7"/>
        <v>4</v>
      </c>
      <c r="M21" s="9">
        <f t="shared" si="7"/>
        <v>2</v>
      </c>
      <c r="N21" s="5">
        <f t="shared" si="2"/>
        <v>1.6619718309859155</v>
      </c>
      <c r="O21" s="11">
        <f t="shared" si="8"/>
        <v>4.985915492957746</v>
      </c>
      <c r="P21" s="5">
        <f t="shared" si="3"/>
        <v>8.450704225352114</v>
      </c>
      <c r="Q21" s="9">
        <f t="shared" si="4"/>
        <v>0</v>
      </c>
      <c r="R21" s="9">
        <f t="shared" si="5"/>
        <v>2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7"/>
        <v>2</v>
      </c>
      <c r="N22" s="5">
        <f t="shared" si="2"/>
        <v>0</v>
      </c>
      <c r="O22" s="11">
        <f t="shared" si="8"/>
        <v>4.985915492957746</v>
      </c>
      <c r="P22" s="5">
        <f t="shared" si="3"/>
        <v>8.450704225352114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2</v>
      </c>
      <c r="N23" s="5">
        <f t="shared" si="2"/>
        <v>0</v>
      </c>
      <c r="O23" s="11">
        <f t="shared" si="8"/>
        <v>4.985915492957746</v>
      </c>
      <c r="P23" s="5">
        <f t="shared" si="3"/>
        <v>8.450704225352114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>
        <v>1</v>
      </c>
      <c r="D24" s="12"/>
      <c r="E24" s="12">
        <v>2</v>
      </c>
      <c r="F24" s="12"/>
      <c r="G24"/>
      <c r="H24" s="12">
        <v>1</v>
      </c>
      <c r="I24" s="12"/>
      <c r="J24" s="9">
        <f t="shared" si="0"/>
        <v>1</v>
      </c>
      <c r="K24" s="9">
        <f t="shared" si="1"/>
        <v>1</v>
      </c>
      <c r="L24" s="9">
        <f t="shared" si="7"/>
        <v>5</v>
      </c>
      <c r="M24" s="9">
        <f t="shared" si="7"/>
        <v>3</v>
      </c>
      <c r="N24" s="5">
        <f t="shared" si="2"/>
        <v>1.6619718309859155</v>
      </c>
      <c r="O24" s="11">
        <f t="shared" si="8"/>
        <v>6.647887323943662</v>
      </c>
      <c r="P24" s="5">
        <f t="shared" si="3"/>
        <v>11.26760563380282</v>
      </c>
      <c r="Q24" s="9">
        <f t="shared" si="4"/>
        <v>1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5</v>
      </c>
      <c r="M25" s="9">
        <f t="shared" si="9"/>
        <v>3</v>
      </c>
      <c r="N25" s="5">
        <f t="shared" si="2"/>
        <v>0</v>
      </c>
      <c r="O25" s="11">
        <f t="shared" si="8"/>
        <v>6.647887323943662</v>
      </c>
      <c r="P25" s="5">
        <f t="shared" si="3"/>
        <v>11.26760563380282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>
        <v>1</v>
      </c>
      <c r="E26" s="12">
        <v>3</v>
      </c>
      <c r="F26"/>
      <c r="G26" s="12"/>
      <c r="H26" s="12">
        <v>4</v>
      </c>
      <c r="I26" s="12"/>
      <c r="J26" s="9">
        <f t="shared" si="0"/>
        <v>4</v>
      </c>
      <c r="K26" s="9">
        <f t="shared" si="1"/>
        <v>4</v>
      </c>
      <c r="L26" s="9">
        <f t="shared" si="9"/>
        <v>9</v>
      </c>
      <c r="M26" s="9">
        <f t="shared" si="9"/>
        <v>7</v>
      </c>
      <c r="N26" s="5">
        <f t="shared" si="2"/>
        <v>6.647887323943662</v>
      </c>
      <c r="O26" s="11">
        <f t="shared" si="8"/>
        <v>13.295774647887324</v>
      </c>
      <c r="P26" s="5">
        <f t="shared" si="3"/>
        <v>22.53521126760564</v>
      </c>
      <c r="Q26" s="9">
        <f t="shared" si="4"/>
        <v>0</v>
      </c>
      <c r="R26" s="9">
        <f t="shared" si="5"/>
        <v>8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9</v>
      </c>
      <c r="M27" s="9">
        <f t="shared" si="9"/>
        <v>7</v>
      </c>
      <c r="N27" s="5">
        <f t="shared" si="2"/>
        <v>0</v>
      </c>
      <c r="O27" s="11">
        <f t="shared" si="8"/>
        <v>13.295774647887324</v>
      </c>
      <c r="P27" s="5">
        <f t="shared" si="3"/>
        <v>22.53521126760564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>
        <v>2</v>
      </c>
      <c r="F28"/>
      <c r="G28"/>
      <c r="H28"/>
      <c r="I28"/>
      <c r="J28" s="9">
        <f t="shared" si="0"/>
        <v>2</v>
      </c>
      <c r="K28" s="9">
        <f t="shared" si="1"/>
        <v>0</v>
      </c>
      <c r="L28" s="9">
        <f t="shared" si="9"/>
        <v>11</v>
      </c>
      <c r="M28" s="9">
        <f t="shared" si="9"/>
        <v>7</v>
      </c>
      <c r="N28" s="5">
        <f t="shared" si="2"/>
        <v>1.6619718309859155</v>
      </c>
      <c r="O28" s="11">
        <f t="shared" si="8"/>
        <v>14.95774647887324</v>
      </c>
      <c r="P28" s="5">
        <f t="shared" si="3"/>
        <v>25.352112676056343</v>
      </c>
      <c r="Q28" s="9">
        <f t="shared" si="4"/>
        <v>0</v>
      </c>
      <c r="R28" s="9">
        <f t="shared" si="5"/>
        <v>2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11</v>
      </c>
      <c r="M29" s="9">
        <f t="shared" si="9"/>
        <v>7</v>
      </c>
      <c r="N29" s="5">
        <f t="shared" si="2"/>
        <v>0</v>
      </c>
      <c r="O29" s="11">
        <f t="shared" si="8"/>
        <v>14.95774647887324</v>
      </c>
      <c r="P29" s="5">
        <f t="shared" si="3"/>
        <v>25.352112676056343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>
        <v>2</v>
      </c>
      <c r="E30" s="12">
        <v>3</v>
      </c>
      <c r="F30"/>
      <c r="G30"/>
      <c r="H30" s="12">
        <v>1</v>
      </c>
      <c r="I30" s="12"/>
      <c r="J30" s="9">
        <f t="shared" si="0"/>
        <v>5</v>
      </c>
      <c r="K30" s="9">
        <f t="shared" si="1"/>
        <v>1</v>
      </c>
      <c r="L30" s="9">
        <f t="shared" si="9"/>
        <v>16</v>
      </c>
      <c r="M30" s="9">
        <f t="shared" si="9"/>
        <v>8</v>
      </c>
      <c r="N30" s="5">
        <f t="shared" si="2"/>
        <v>4.985915492957746</v>
      </c>
      <c r="O30" s="11">
        <f t="shared" si="8"/>
        <v>19.943661971830984</v>
      </c>
      <c r="P30" s="5">
        <f t="shared" si="3"/>
        <v>33.802816901408455</v>
      </c>
      <c r="Q30" s="9">
        <f t="shared" si="4"/>
        <v>0</v>
      </c>
      <c r="R30" s="9">
        <f t="shared" si="5"/>
        <v>6</v>
      </c>
      <c r="T30" s="8"/>
    </row>
    <row r="31" spans="1:20" ht="15">
      <c r="A31" s="27">
        <v>32774</v>
      </c>
      <c r="B31"/>
      <c r="C31" s="12"/>
      <c r="D31" s="12"/>
      <c r="E31" s="12">
        <v>3</v>
      </c>
      <c r="F31"/>
      <c r="G31" s="12">
        <v>1</v>
      </c>
      <c r="H31" s="12"/>
      <c r="I31" s="12"/>
      <c r="J31" s="9">
        <f t="shared" si="0"/>
        <v>3</v>
      </c>
      <c r="K31" s="9">
        <f t="shared" si="1"/>
        <v>-1</v>
      </c>
      <c r="L31" s="9">
        <f t="shared" si="9"/>
        <v>19</v>
      </c>
      <c r="M31" s="9">
        <f t="shared" si="9"/>
        <v>7</v>
      </c>
      <c r="N31" s="5">
        <f t="shared" si="2"/>
        <v>1.6619718309859155</v>
      </c>
      <c r="O31" s="11">
        <f t="shared" si="8"/>
        <v>21.6056338028169</v>
      </c>
      <c r="P31" s="5">
        <f t="shared" si="3"/>
        <v>36.61971830985917</v>
      </c>
      <c r="Q31" s="9">
        <f t="shared" si="4"/>
        <v>1</v>
      </c>
      <c r="R31" s="9">
        <f t="shared" si="5"/>
        <v>3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19</v>
      </c>
      <c r="M32" s="9">
        <f t="shared" si="9"/>
        <v>7</v>
      </c>
      <c r="N32" s="5">
        <f t="shared" si="2"/>
        <v>0</v>
      </c>
      <c r="O32" s="11">
        <f t="shared" si="8"/>
        <v>21.6056338028169</v>
      </c>
      <c r="P32" s="5">
        <f t="shared" si="3"/>
        <v>36.61971830985917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>
        <v>1</v>
      </c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9"/>
        <v>20</v>
      </c>
      <c r="M33" s="9">
        <f t="shared" si="9"/>
        <v>7</v>
      </c>
      <c r="N33" s="5">
        <f t="shared" si="2"/>
        <v>0.8309859154929577</v>
      </c>
      <c r="O33" s="11">
        <f t="shared" si="8"/>
        <v>22.436619718309856</v>
      </c>
      <c r="P33" s="5">
        <f t="shared" si="3"/>
        <v>38.02816901408451</v>
      </c>
      <c r="Q33" s="9">
        <f t="shared" si="4"/>
        <v>0</v>
      </c>
      <c r="R33" s="9">
        <f t="shared" si="5"/>
        <v>1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20</v>
      </c>
      <c r="M34" s="9">
        <f t="shared" si="9"/>
        <v>7</v>
      </c>
      <c r="N34" s="5">
        <f t="shared" si="2"/>
        <v>0</v>
      </c>
      <c r="O34" s="11">
        <f t="shared" si="8"/>
        <v>22.436619718309856</v>
      </c>
      <c r="P34" s="5">
        <f t="shared" si="3"/>
        <v>38.02816901408451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>
        <v>1</v>
      </c>
      <c r="C35">
        <v>1</v>
      </c>
      <c r="D35">
        <v>1</v>
      </c>
      <c r="E35">
        <v>2</v>
      </c>
      <c r="F35"/>
      <c r="G35">
        <v>1</v>
      </c>
      <c r="H35"/>
      <c r="I35">
        <v>1</v>
      </c>
      <c r="J35" s="9">
        <f t="shared" si="0"/>
        <v>1</v>
      </c>
      <c r="K35" s="9">
        <f t="shared" si="1"/>
        <v>0</v>
      </c>
      <c r="L35" s="9">
        <f t="shared" si="9"/>
        <v>21</v>
      </c>
      <c r="M35" s="9">
        <f t="shared" si="9"/>
        <v>7</v>
      </c>
      <c r="N35" s="5">
        <f t="shared" si="2"/>
        <v>0.8309859154929577</v>
      </c>
      <c r="O35" s="11">
        <f t="shared" si="8"/>
        <v>23.267605633802813</v>
      </c>
      <c r="P35" s="5">
        <f t="shared" si="3"/>
        <v>39.43661971830986</v>
      </c>
      <c r="Q35" s="9">
        <f t="shared" si="4"/>
        <v>3</v>
      </c>
      <c r="R35" s="9">
        <f t="shared" si="5"/>
        <v>4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21</v>
      </c>
      <c r="M36" s="9">
        <f t="shared" si="9"/>
        <v>7</v>
      </c>
      <c r="N36" s="5">
        <f aca="true" t="shared" si="12" ref="N36:N67">(+J36+K36)*($J$103/($J$103+$K$103))</f>
        <v>0</v>
      </c>
      <c r="O36" s="11">
        <f t="shared" si="8"/>
        <v>23.267605633802813</v>
      </c>
      <c r="P36" s="5">
        <f aca="true" t="shared" si="13" ref="P36:P67">O36*100/$N$103</f>
        <v>39.43661971830986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21</v>
      </c>
      <c r="M37" s="9">
        <f t="shared" si="9"/>
        <v>7</v>
      </c>
      <c r="N37" s="5">
        <f t="shared" si="12"/>
        <v>0</v>
      </c>
      <c r="O37" s="11">
        <f aca="true" t="shared" si="16" ref="O37:O68">O36+N37</f>
        <v>23.267605633802813</v>
      </c>
      <c r="P37" s="5">
        <f t="shared" si="13"/>
        <v>39.43661971830986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>
        <v>1</v>
      </c>
      <c r="D38" s="12"/>
      <c r="E38" s="12"/>
      <c r="F38"/>
      <c r="G38"/>
      <c r="H38" s="12"/>
      <c r="I38" s="12"/>
      <c r="J38" s="9">
        <f t="shared" si="10"/>
        <v>-1</v>
      </c>
      <c r="K38" s="9">
        <f t="shared" si="11"/>
        <v>0</v>
      </c>
      <c r="L38" s="9">
        <f t="shared" si="9"/>
        <v>20</v>
      </c>
      <c r="M38" s="9">
        <f t="shared" si="9"/>
        <v>7</v>
      </c>
      <c r="N38" s="5">
        <f t="shared" si="12"/>
        <v>-0.8309859154929577</v>
      </c>
      <c r="O38" s="11">
        <f t="shared" si="16"/>
        <v>22.436619718309856</v>
      </c>
      <c r="P38" s="5">
        <f t="shared" si="13"/>
        <v>38.02816901408451</v>
      </c>
      <c r="Q38" s="9">
        <f t="shared" si="14"/>
        <v>1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20</v>
      </c>
      <c r="M39" s="9">
        <f t="shared" si="9"/>
        <v>7</v>
      </c>
      <c r="N39" s="5">
        <f t="shared" si="12"/>
        <v>0</v>
      </c>
      <c r="O39" s="11">
        <f t="shared" si="16"/>
        <v>22.436619718309856</v>
      </c>
      <c r="P39" s="5">
        <f t="shared" si="13"/>
        <v>38.02816901408451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20</v>
      </c>
      <c r="M40" s="9">
        <f t="shared" si="9"/>
        <v>7</v>
      </c>
      <c r="N40" s="5">
        <f t="shared" si="12"/>
        <v>0</v>
      </c>
      <c r="O40" s="11">
        <f t="shared" si="16"/>
        <v>22.436619718309856</v>
      </c>
      <c r="P40" s="5">
        <f t="shared" si="13"/>
        <v>38.02816901408451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20</v>
      </c>
      <c r="M41" s="9">
        <f t="shared" si="9"/>
        <v>7</v>
      </c>
      <c r="N41" s="5">
        <f t="shared" si="12"/>
        <v>0</v>
      </c>
      <c r="O41" s="11">
        <f t="shared" si="16"/>
        <v>22.436619718309856</v>
      </c>
      <c r="P41" s="5">
        <f t="shared" si="13"/>
        <v>38.02816901408451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20</v>
      </c>
      <c r="M42" s="9">
        <f t="shared" si="9"/>
        <v>7</v>
      </c>
      <c r="N42" s="5">
        <f t="shared" si="12"/>
        <v>0</v>
      </c>
      <c r="O42" s="11">
        <f t="shared" si="16"/>
        <v>22.436619718309856</v>
      </c>
      <c r="P42" s="5">
        <f t="shared" si="13"/>
        <v>38.02816901408451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20</v>
      </c>
      <c r="M43" s="9">
        <f t="shared" si="9"/>
        <v>7</v>
      </c>
      <c r="N43" s="5">
        <f t="shared" si="12"/>
        <v>0</v>
      </c>
      <c r="O43" s="11">
        <f t="shared" si="16"/>
        <v>22.436619718309856</v>
      </c>
      <c r="P43" s="5">
        <f t="shared" si="13"/>
        <v>38.02816901408451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20</v>
      </c>
      <c r="M44" s="9">
        <f t="shared" si="9"/>
        <v>7</v>
      </c>
      <c r="N44" s="5">
        <f t="shared" si="12"/>
        <v>0</v>
      </c>
      <c r="O44" s="11">
        <f t="shared" si="16"/>
        <v>22.436619718309856</v>
      </c>
      <c r="P44" s="5">
        <f t="shared" si="13"/>
        <v>38.02816901408451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>
        <v>2</v>
      </c>
      <c r="D45" s="12"/>
      <c r="E45" s="12">
        <v>1</v>
      </c>
      <c r="F45"/>
      <c r="G45">
        <v>1</v>
      </c>
      <c r="H45" s="12"/>
      <c r="I45" s="12"/>
      <c r="J45" s="9">
        <f t="shared" si="10"/>
        <v>-1</v>
      </c>
      <c r="K45" s="9">
        <f t="shared" si="11"/>
        <v>-1</v>
      </c>
      <c r="L45" s="9">
        <f aca="true" t="shared" si="17" ref="L45:M64">L44+J45</f>
        <v>19</v>
      </c>
      <c r="M45" s="9">
        <f t="shared" si="17"/>
        <v>6</v>
      </c>
      <c r="N45" s="5">
        <f t="shared" si="12"/>
        <v>-1.6619718309859155</v>
      </c>
      <c r="O45" s="11">
        <f t="shared" si="16"/>
        <v>20.77464788732394</v>
      </c>
      <c r="P45" s="5">
        <f t="shared" si="13"/>
        <v>35.21126760563381</v>
      </c>
      <c r="Q45" s="9">
        <f t="shared" si="14"/>
        <v>3</v>
      </c>
      <c r="R45" s="9">
        <f t="shared" si="15"/>
        <v>1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19</v>
      </c>
      <c r="M46" s="9">
        <f t="shared" si="17"/>
        <v>6</v>
      </c>
      <c r="N46" s="5">
        <f t="shared" si="12"/>
        <v>0</v>
      </c>
      <c r="O46" s="11">
        <f t="shared" si="16"/>
        <v>20.77464788732394</v>
      </c>
      <c r="P46" s="5">
        <f t="shared" si="13"/>
        <v>35.21126760563381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>
        <v>2</v>
      </c>
      <c r="E47">
        <v>1</v>
      </c>
      <c r="F47"/>
      <c r="G47"/>
      <c r="H47">
        <v>2</v>
      </c>
      <c r="I47"/>
      <c r="J47" s="9">
        <f t="shared" si="10"/>
        <v>3</v>
      </c>
      <c r="K47" s="9">
        <f t="shared" si="11"/>
        <v>2</v>
      </c>
      <c r="L47" s="9">
        <f t="shared" si="17"/>
        <v>22</v>
      </c>
      <c r="M47" s="9">
        <f t="shared" si="17"/>
        <v>8</v>
      </c>
      <c r="N47" s="5">
        <f t="shared" si="12"/>
        <v>4.154929577464789</v>
      </c>
      <c r="O47" s="11">
        <f t="shared" si="16"/>
        <v>24.92957746478873</v>
      </c>
      <c r="P47" s="5">
        <f t="shared" si="13"/>
        <v>42.25352112676056</v>
      </c>
      <c r="Q47" s="9">
        <f t="shared" si="14"/>
        <v>0</v>
      </c>
      <c r="R47" s="9">
        <f t="shared" si="15"/>
        <v>5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22</v>
      </c>
      <c r="M48" s="9">
        <f t="shared" si="17"/>
        <v>8</v>
      </c>
      <c r="N48" s="5">
        <f t="shared" si="12"/>
        <v>0</v>
      </c>
      <c r="O48" s="11">
        <f t="shared" si="16"/>
        <v>24.92957746478873</v>
      </c>
      <c r="P48" s="5">
        <f t="shared" si="13"/>
        <v>42.25352112676056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>
        <v>1</v>
      </c>
      <c r="H49" s="12">
        <v>1</v>
      </c>
      <c r="I49" s="12">
        <v>1</v>
      </c>
      <c r="J49" s="9">
        <f t="shared" si="10"/>
        <v>0</v>
      </c>
      <c r="K49" s="9">
        <f t="shared" si="11"/>
        <v>1</v>
      </c>
      <c r="L49" s="9">
        <f t="shared" si="17"/>
        <v>22</v>
      </c>
      <c r="M49" s="9">
        <f t="shared" si="17"/>
        <v>9</v>
      </c>
      <c r="N49" s="5">
        <f t="shared" si="12"/>
        <v>0.8309859154929577</v>
      </c>
      <c r="O49" s="11">
        <f t="shared" si="16"/>
        <v>25.760563380281685</v>
      </c>
      <c r="P49" s="5">
        <f t="shared" si="13"/>
        <v>43.66197183098591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22</v>
      </c>
      <c r="M50" s="9">
        <f t="shared" si="17"/>
        <v>9</v>
      </c>
      <c r="N50" s="5">
        <f t="shared" si="12"/>
        <v>0</v>
      </c>
      <c r="O50" s="11">
        <f t="shared" si="16"/>
        <v>25.760563380281685</v>
      </c>
      <c r="P50" s="5">
        <f t="shared" si="13"/>
        <v>43.66197183098591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>
        <v>1</v>
      </c>
      <c r="D51">
        <v>2</v>
      </c>
      <c r="E51">
        <v>4</v>
      </c>
      <c r="F51"/>
      <c r="G51">
        <v>1</v>
      </c>
      <c r="H51"/>
      <c r="I51"/>
      <c r="J51" s="9">
        <f t="shared" si="10"/>
        <v>5</v>
      </c>
      <c r="K51" s="9">
        <f t="shared" si="11"/>
        <v>-1</v>
      </c>
      <c r="L51" s="9">
        <f t="shared" si="17"/>
        <v>27</v>
      </c>
      <c r="M51" s="9">
        <f t="shared" si="17"/>
        <v>8</v>
      </c>
      <c r="N51" s="5">
        <f t="shared" si="12"/>
        <v>3.323943661971831</v>
      </c>
      <c r="O51" s="11">
        <f t="shared" si="16"/>
        <v>29.084507042253517</v>
      </c>
      <c r="P51" s="5">
        <f t="shared" si="13"/>
        <v>49.29577464788733</v>
      </c>
      <c r="Q51" s="9">
        <f t="shared" si="14"/>
        <v>2</v>
      </c>
      <c r="R51" s="9">
        <f t="shared" si="15"/>
        <v>6</v>
      </c>
    </row>
    <row r="52" spans="1:18" ht="15">
      <c r="A52" s="27">
        <v>32795</v>
      </c>
      <c r="B52" s="12"/>
      <c r="C52">
        <v>1</v>
      </c>
      <c r="D52" s="12">
        <v>2</v>
      </c>
      <c r="E52" s="12">
        <v>1</v>
      </c>
      <c r="F52" s="12"/>
      <c r="G52">
        <v>1</v>
      </c>
      <c r="H52" s="12"/>
      <c r="I52" s="12">
        <v>1</v>
      </c>
      <c r="J52" s="9">
        <f t="shared" si="10"/>
        <v>2</v>
      </c>
      <c r="K52" s="9">
        <f t="shared" si="11"/>
        <v>0</v>
      </c>
      <c r="L52" s="9">
        <f t="shared" si="17"/>
        <v>29</v>
      </c>
      <c r="M52" s="9">
        <f t="shared" si="17"/>
        <v>8</v>
      </c>
      <c r="N52" s="5">
        <f t="shared" si="12"/>
        <v>1.6619718309859155</v>
      </c>
      <c r="O52" s="11">
        <f t="shared" si="16"/>
        <v>30.746478873239433</v>
      </c>
      <c r="P52" s="5">
        <f t="shared" si="13"/>
        <v>52.11267605633804</v>
      </c>
      <c r="Q52" s="9">
        <f t="shared" si="14"/>
        <v>2</v>
      </c>
      <c r="R52" s="9">
        <f t="shared" si="15"/>
        <v>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29</v>
      </c>
      <c r="M53" s="9">
        <f t="shared" si="17"/>
        <v>8</v>
      </c>
      <c r="N53" s="5">
        <f t="shared" si="12"/>
        <v>0</v>
      </c>
      <c r="O53" s="11">
        <f t="shared" si="16"/>
        <v>30.746478873239433</v>
      </c>
      <c r="P53" s="5">
        <f t="shared" si="13"/>
        <v>52.11267605633804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>
        <v>1</v>
      </c>
      <c r="D54" s="12">
        <v>2</v>
      </c>
      <c r="E54" s="12">
        <v>3</v>
      </c>
      <c r="F54"/>
      <c r="G54"/>
      <c r="H54" s="12"/>
      <c r="I54" s="12">
        <v>2</v>
      </c>
      <c r="J54" s="9">
        <f t="shared" si="10"/>
        <v>4</v>
      </c>
      <c r="K54" s="9">
        <f t="shared" si="11"/>
        <v>2</v>
      </c>
      <c r="L54" s="9">
        <f t="shared" si="17"/>
        <v>33</v>
      </c>
      <c r="M54" s="9">
        <f t="shared" si="17"/>
        <v>10</v>
      </c>
      <c r="N54" s="5">
        <f t="shared" si="12"/>
        <v>4.985915492957746</v>
      </c>
      <c r="O54" s="11">
        <f t="shared" si="16"/>
        <v>35.73239436619718</v>
      </c>
      <c r="P54" s="5">
        <f t="shared" si="13"/>
        <v>60.563380281690144</v>
      </c>
      <c r="Q54" s="9">
        <f t="shared" si="14"/>
        <v>1</v>
      </c>
      <c r="R54" s="9">
        <f t="shared" si="15"/>
        <v>7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33</v>
      </c>
      <c r="M55" s="9">
        <f t="shared" si="17"/>
        <v>10</v>
      </c>
      <c r="N55" s="5">
        <f t="shared" si="12"/>
        <v>0</v>
      </c>
      <c r="O55" s="11">
        <f t="shared" si="16"/>
        <v>35.73239436619718</v>
      </c>
      <c r="P55" s="5">
        <f t="shared" si="13"/>
        <v>60.563380281690144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>
        <v>2</v>
      </c>
      <c r="D56"/>
      <c r="E56">
        <v>2</v>
      </c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33</v>
      </c>
      <c r="M56" s="9">
        <f t="shared" si="17"/>
        <v>10</v>
      </c>
      <c r="N56" s="5">
        <f t="shared" si="12"/>
        <v>0</v>
      </c>
      <c r="O56" s="11">
        <f t="shared" si="16"/>
        <v>35.73239436619718</v>
      </c>
      <c r="P56" s="5">
        <f t="shared" si="13"/>
        <v>60.563380281690144</v>
      </c>
      <c r="Q56" s="9">
        <f t="shared" si="14"/>
        <v>2</v>
      </c>
      <c r="R56" s="9">
        <f t="shared" si="15"/>
        <v>2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33</v>
      </c>
      <c r="M57" s="9">
        <f t="shared" si="17"/>
        <v>10</v>
      </c>
      <c r="N57" s="5">
        <f t="shared" si="12"/>
        <v>0</v>
      </c>
      <c r="O57" s="11">
        <f t="shared" si="16"/>
        <v>35.73239436619718</v>
      </c>
      <c r="P57" s="5">
        <f t="shared" si="13"/>
        <v>60.563380281690144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>
        <v>1</v>
      </c>
      <c r="F58"/>
      <c r="G58"/>
      <c r="H58" s="12"/>
      <c r="I58" s="12"/>
      <c r="J58" s="9">
        <f t="shared" si="10"/>
        <v>1</v>
      </c>
      <c r="K58" s="9">
        <f t="shared" si="11"/>
        <v>0</v>
      </c>
      <c r="L58" s="9">
        <f t="shared" si="17"/>
        <v>34</v>
      </c>
      <c r="M58" s="9">
        <f t="shared" si="17"/>
        <v>10</v>
      </c>
      <c r="N58" s="5">
        <f t="shared" si="12"/>
        <v>0.8309859154929577</v>
      </c>
      <c r="O58" s="11">
        <f t="shared" si="16"/>
        <v>36.56338028169014</v>
      </c>
      <c r="P58" s="5">
        <f t="shared" si="13"/>
        <v>61.9718309859155</v>
      </c>
      <c r="Q58" s="9">
        <f t="shared" si="14"/>
        <v>0</v>
      </c>
      <c r="R58" s="9">
        <f t="shared" si="15"/>
        <v>1</v>
      </c>
    </row>
    <row r="59" spans="1:18" ht="15">
      <c r="A59" s="27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7"/>
        <v>35</v>
      </c>
      <c r="M59" s="9">
        <f t="shared" si="17"/>
        <v>10</v>
      </c>
      <c r="N59" s="5">
        <f t="shared" si="12"/>
        <v>0.8309859154929577</v>
      </c>
      <c r="O59" s="11">
        <f t="shared" si="16"/>
        <v>37.394366197183096</v>
      </c>
      <c r="P59" s="5">
        <f t="shared" si="13"/>
        <v>63.380281690140855</v>
      </c>
      <c r="Q59" s="9">
        <f t="shared" si="14"/>
        <v>0</v>
      </c>
      <c r="R59" s="9">
        <f t="shared" si="15"/>
        <v>1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35</v>
      </c>
      <c r="M60" s="9">
        <f t="shared" si="17"/>
        <v>10</v>
      </c>
      <c r="N60" s="5">
        <f t="shared" si="12"/>
        <v>0</v>
      </c>
      <c r="O60" s="11">
        <f t="shared" si="16"/>
        <v>37.394366197183096</v>
      </c>
      <c r="P60" s="5">
        <f t="shared" si="13"/>
        <v>63.380281690140855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>
        <v>1</v>
      </c>
      <c r="F61"/>
      <c r="G61"/>
      <c r="H61"/>
      <c r="I61"/>
      <c r="J61" s="9">
        <f t="shared" si="10"/>
        <v>1</v>
      </c>
      <c r="K61" s="9">
        <f t="shared" si="11"/>
        <v>0</v>
      </c>
      <c r="L61" s="9">
        <f t="shared" si="17"/>
        <v>36</v>
      </c>
      <c r="M61" s="9">
        <f t="shared" si="17"/>
        <v>10</v>
      </c>
      <c r="N61" s="5">
        <f t="shared" si="12"/>
        <v>0.8309859154929577</v>
      </c>
      <c r="O61" s="11">
        <f t="shared" si="16"/>
        <v>38.225352112676056</v>
      </c>
      <c r="P61" s="5">
        <f t="shared" si="13"/>
        <v>64.7887323943662</v>
      </c>
      <c r="Q61" s="9">
        <f t="shared" si="14"/>
        <v>0</v>
      </c>
      <c r="R61" s="9">
        <f t="shared" si="15"/>
        <v>1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36</v>
      </c>
      <c r="M62" s="9">
        <f t="shared" si="17"/>
        <v>10</v>
      </c>
      <c r="N62" s="5">
        <f t="shared" si="12"/>
        <v>0</v>
      </c>
      <c r="O62" s="11">
        <f t="shared" si="16"/>
        <v>38.225352112676056</v>
      </c>
      <c r="P62" s="5">
        <f t="shared" si="13"/>
        <v>64.7887323943662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>
        <v>3</v>
      </c>
      <c r="E63" s="12"/>
      <c r="F63"/>
      <c r="G63" s="12"/>
      <c r="H63" s="12"/>
      <c r="I63" s="12"/>
      <c r="J63" s="9">
        <f t="shared" si="10"/>
        <v>3</v>
      </c>
      <c r="K63" s="9">
        <f t="shared" si="11"/>
        <v>0</v>
      </c>
      <c r="L63" s="9">
        <f t="shared" si="17"/>
        <v>39</v>
      </c>
      <c r="M63" s="9">
        <f t="shared" si="17"/>
        <v>10</v>
      </c>
      <c r="N63" s="5">
        <f t="shared" si="12"/>
        <v>2.492957746478873</v>
      </c>
      <c r="O63" s="11">
        <f t="shared" si="16"/>
        <v>40.71830985915493</v>
      </c>
      <c r="P63" s="5">
        <f t="shared" si="13"/>
        <v>69.01408450704227</v>
      </c>
      <c r="Q63" s="9">
        <f t="shared" si="14"/>
        <v>0</v>
      </c>
      <c r="R63" s="9">
        <f t="shared" si="15"/>
        <v>3</v>
      </c>
    </row>
    <row r="64" spans="1:18" ht="15">
      <c r="A64" s="27">
        <v>32807</v>
      </c>
      <c r="B64"/>
      <c r="C64"/>
      <c r="D64">
        <v>3</v>
      </c>
      <c r="E64">
        <v>3</v>
      </c>
      <c r="F64"/>
      <c r="G64"/>
      <c r="H64">
        <v>1</v>
      </c>
      <c r="I64"/>
      <c r="J64" s="9">
        <f t="shared" si="10"/>
        <v>6</v>
      </c>
      <c r="K64" s="9">
        <f t="shared" si="11"/>
        <v>1</v>
      </c>
      <c r="L64" s="9">
        <f t="shared" si="17"/>
        <v>45</v>
      </c>
      <c r="M64" s="9">
        <f t="shared" si="17"/>
        <v>11</v>
      </c>
      <c r="N64" s="5">
        <f t="shared" si="12"/>
        <v>5.816901408450704</v>
      </c>
      <c r="O64" s="11">
        <f t="shared" si="16"/>
        <v>46.53521126760563</v>
      </c>
      <c r="P64" s="5">
        <f t="shared" si="13"/>
        <v>78.87323943661973</v>
      </c>
      <c r="Q64" s="9">
        <f t="shared" si="14"/>
        <v>0</v>
      </c>
      <c r="R64" s="9">
        <f t="shared" si="15"/>
        <v>7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45</v>
      </c>
      <c r="M65" s="9">
        <f t="shared" si="18"/>
        <v>11</v>
      </c>
      <c r="N65" s="5">
        <f t="shared" si="12"/>
        <v>0</v>
      </c>
      <c r="O65" s="11">
        <f t="shared" si="16"/>
        <v>46.53521126760563</v>
      </c>
      <c r="P65" s="5">
        <f t="shared" si="13"/>
        <v>78.87323943661973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2</v>
      </c>
      <c r="F66"/>
      <c r="G66" s="12"/>
      <c r="H66" s="12">
        <v>1</v>
      </c>
      <c r="I66" s="12"/>
      <c r="J66" s="9">
        <f t="shared" si="10"/>
        <v>2</v>
      </c>
      <c r="K66" s="9">
        <f t="shared" si="11"/>
        <v>1</v>
      </c>
      <c r="L66" s="9">
        <f t="shared" si="18"/>
        <v>47</v>
      </c>
      <c r="M66" s="9">
        <f t="shared" si="18"/>
        <v>12</v>
      </c>
      <c r="N66" s="5">
        <f t="shared" si="12"/>
        <v>2.492957746478873</v>
      </c>
      <c r="O66" s="11">
        <f t="shared" si="16"/>
        <v>49.028169014084504</v>
      </c>
      <c r="P66" s="5">
        <f t="shared" si="13"/>
        <v>83.09859154929579</v>
      </c>
      <c r="Q66" s="9">
        <f t="shared" si="14"/>
        <v>0</v>
      </c>
      <c r="R66" s="9">
        <f t="shared" si="15"/>
        <v>3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47</v>
      </c>
      <c r="M67" s="9">
        <f t="shared" si="18"/>
        <v>12</v>
      </c>
      <c r="N67" s="5">
        <f t="shared" si="12"/>
        <v>0</v>
      </c>
      <c r="O67" s="11">
        <f t="shared" si="16"/>
        <v>49.028169014084504</v>
      </c>
      <c r="P67" s="5">
        <f t="shared" si="13"/>
        <v>83.09859154929579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>
        <v>1</v>
      </c>
      <c r="F68"/>
      <c r="G68"/>
      <c r="H68">
        <v>1</v>
      </c>
      <c r="I68"/>
      <c r="J68" s="9">
        <f aca="true" t="shared" si="19" ref="J68:J101">-B68-C68+D68+E68</f>
        <v>1</v>
      </c>
      <c r="K68" s="9">
        <f aca="true" t="shared" si="20" ref="K68:K101">-F68-G68+H68+I68</f>
        <v>1</v>
      </c>
      <c r="L68" s="9">
        <f t="shared" si="18"/>
        <v>48</v>
      </c>
      <c r="M68" s="9">
        <f t="shared" si="18"/>
        <v>13</v>
      </c>
      <c r="N68" s="5">
        <f aca="true" t="shared" si="21" ref="N68:N101">(+J68+K68)*($J$103/($J$103+$K$103))</f>
        <v>1.6619718309859155</v>
      </c>
      <c r="O68" s="11">
        <f t="shared" si="16"/>
        <v>50.69014084507042</v>
      </c>
      <c r="P68" s="5">
        <f aca="true" t="shared" si="22" ref="P68:P101">O68*100/$N$103</f>
        <v>85.9154929577465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48</v>
      </c>
      <c r="M69" s="9">
        <f t="shared" si="18"/>
        <v>13</v>
      </c>
      <c r="N69" s="5">
        <f t="shared" si="21"/>
        <v>0</v>
      </c>
      <c r="O69" s="11">
        <f aca="true" t="shared" si="25" ref="O69:O101">O68+N69</f>
        <v>50.69014084507042</v>
      </c>
      <c r="P69" s="5">
        <f t="shared" si="22"/>
        <v>85.9154929577465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>
        <v>2</v>
      </c>
      <c r="D70" s="12">
        <v>1</v>
      </c>
      <c r="E70" s="12">
        <v>3</v>
      </c>
      <c r="F70" s="12"/>
      <c r="G70">
        <v>1</v>
      </c>
      <c r="H70" s="12"/>
      <c r="I70" s="12">
        <v>1</v>
      </c>
      <c r="J70" s="9">
        <f t="shared" si="19"/>
        <v>2</v>
      </c>
      <c r="K70" s="9">
        <f t="shared" si="20"/>
        <v>0</v>
      </c>
      <c r="L70" s="9">
        <f t="shared" si="18"/>
        <v>50</v>
      </c>
      <c r="M70" s="9">
        <f t="shared" si="18"/>
        <v>13</v>
      </c>
      <c r="N70" s="5">
        <f t="shared" si="21"/>
        <v>1.6619718309859155</v>
      </c>
      <c r="O70" s="11">
        <f t="shared" si="25"/>
        <v>52.35211267605633</v>
      </c>
      <c r="P70" s="5">
        <f t="shared" si="22"/>
        <v>88.7323943661972</v>
      </c>
      <c r="Q70" s="9">
        <f t="shared" si="23"/>
        <v>3</v>
      </c>
      <c r="R70" s="9">
        <f t="shared" si="24"/>
        <v>5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50</v>
      </c>
      <c r="M71" s="9">
        <f t="shared" si="18"/>
        <v>13</v>
      </c>
      <c r="N71" s="5">
        <f t="shared" si="21"/>
        <v>0</v>
      </c>
      <c r="O71" s="11">
        <f t="shared" si="25"/>
        <v>52.35211267605633</v>
      </c>
      <c r="P71" s="5">
        <f t="shared" si="22"/>
        <v>88.7323943661972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>
        <v>5</v>
      </c>
      <c r="E72">
        <v>2</v>
      </c>
      <c r="F72"/>
      <c r="G72"/>
      <c r="H72"/>
      <c r="I72">
        <v>2</v>
      </c>
      <c r="J72" s="9">
        <f t="shared" si="19"/>
        <v>7</v>
      </c>
      <c r="K72" s="9">
        <f t="shared" si="20"/>
        <v>2</v>
      </c>
      <c r="L72" s="9">
        <f t="shared" si="18"/>
        <v>57</v>
      </c>
      <c r="M72" s="9">
        <f t="shared" si="18"/>
        <v>15</v>
      </c>
      <c r="N72" s="5">
        <f t="shared" si="21"/>
        <v>7.47887323943662</v>
      </c>
      <c r="O72" s="11">
        <f t="shared" si="25"/>
        <v>59.830985915492946</v>
      </c>
      <c r="P72" s="5">
        <f t="shared" si="22"/>
        <v>101.40845070422536</v>
      </c>
      <c r="Q72" s="9">
        <f t="shared" si="23"/>
        <v>0</v>
      </c>
      <c r="R72" s="9">
        <f t="shared" si="24"/>
        <v>9</v>
      </c>
    </row>
    <row r="73" spans="1:18" ht="15">
      <c r="A73" s="27">
        <v>32816</v>
      </c>
      <c r="B73"/>
      <c r="C73"/>
      <c r="D73">
        <v>1</v>
      </c>
      <c r="E73" s="12">
        <v>2</v>
      </c>
      <c r="F73"/>
      <c r="G73"/>
      <c r="H73"/>
      <c r="I73" s="12"/>
      <c r="J73" s="9">
        <f t="shared" si="19"/>
        <v>3</v>
      </c>
      <c r="K73" s="9">
        <f t="shared" si="20"/>
        <v>0</v>
      </c>
      <c r="L73" s="9">
        <f t="shared" si="18"/>
        <v>60</v>
      </c>
      <c r="M73" s="9">
        <f t="shared" si="18"/>
        <v>15</v>
      </c>
      <c r="N73" s="5">
        <f t="shared" si="21"/>
        <v>2.492957746478873</v>
      </c>
      <c r="O73" s="11">
        <f t="shared" si="25"/>
        <v>62.32394366197182</v>
      </c>
      <c r="P73" s="5">
        <f t="shared" si="22"/>
        <v>105.63380281690141</v>
      </c>
      <c r="Q73" s="9">
        <f t="shared" si="23"/>
        <v>0</v>
      </c>
      <c r="R73" s="9">
        <f t="shared" si="24"/>
        <v>3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15</v>
      </c>
      <c r="N74" s="5">
        <f t="shared" si="21"/>
        <v>0</v>
      </c>
      <c r="O74" s="11">
        <f t="shared" si="25"/>
        <v>62.32394366197182</v>
      </c>
      <c r="P74" s="5">
        <f t="shared" si="22"/>
        <v>105.63380281690141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60</v>
      </c>
      <c r="M75" s="9">
        <f t="shared" si="18"/>
        <v>15</v>
      </c>
      <c r="N75" s="5">
        <f t="shared" si="21"/>
        <v>0</v>
      </c>
      <c r="O75" s="11">
        <f t="shared" si="25"/>
        <v>62.32394366197182</v>
      </c>
      <c r="P75" s="5">
        <f t="shared" si="22"/>
        <v>105.63380281690141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60</v>
      </c>
      <c r="M76" s="9">
        <f t="shared" si="18"/>
        <v>15</v>
      </c>
      <c r="N76" s="5">
        <f t="shared" si="21"/>
        <v>0</v>
      </c>
      <c r="O76" s="11">
        <f t="shared" si="25"/>
        <v>62.32394366197182</v>
      </c>
      <c r="P76" s="5">
        <f t="shared" si="22"/>
        <v>105.63380281690141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60</v>
      </c>
      <c r="M77" s="9">
        <f t="shared" si="18"/>
        <v>15</v>
      </c>
      <c r="N77" s="5">
        <f t="shared" si="21"/>
        <v>0</v>
      </c>
      <c r="O77" s="11">
        <f t="shared" si="25"/>
        <v>62.32394366197182</v>
      </c>
      <c r="P77" s="5">
        <f t="shared" si="22"/>
        <v>105.63380281690141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60</v>
      </c>
      <c r="M78" s="9">
        <f t="shared" si="18"/>
        <v>15</v>
      </c>
      <c r="N78" s="5">
        <f t="shared" si="21"/>
        <v>0</v>
      </c>
      <c r="O78" s="11">
        <f t="shared" si="25"/>
        <v>62.32394366197182</v>
      </c>
      <c r="P78" s="5">
        <f t="shared" si="22"/>
        <v>105.63380281690141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>
        <v>1</v>
      </c>
      <c r="H79"/>
      <c r="I79"/>
      <c r="J79" s="9">
        <f t="shared" si="19"/>
        <v>0</v>
      </c>
      <c r="K79" s="9">
        <f t="shared" si="20"/>
        <v>-1</v>
      </c>
      <c r="L79" s="9">
        <f t="shared" si="18"/>
        <v>60</v>
      </c>
      <c r="M79" s="9">
        <f t="shared" si="18"/>
        <v>14</v>
      </c>
      <c r="N79" s="5">
        <f t="shared" si="21"/>
        <v>-0.8309859154929577</v>
      </c>
      <c r="O79" s="11">
        <f t="shared" si="25"/>
        <v>61.49295774647886</v>
      </c>
      <c r="P79" s="5">
        <f t="shared" si="22"/>
        <v>104.22535211267606</v>
      </c>
      <c r="Q79" s="9">
        <f t="shared" si="23"/>
        <v>1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18"/>
        <v>60</v>
      </c>
      <c r="M80" s="9">
        <f t="shared" si="18"/>
        <v>13</v>
      </c>
      <c r="N80" s="5">
        <f t="shared" si="21"/>
        <v>-0.8309859154929577</v>
      </c>
      <c r="O80" s="11">
        <f t="shared" si="25"/>
        <v>60.6619718309859</v>
      </c>
      <c r="P80" s="5">
        <f t="shared" si="22"/>
        <v>102.81690140845069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60</v>
      </c>
      <c r="M81" s="9">
        <f t="shared" si="18"/>
        <v>13</v>
      </c>
      <c r="N81" s="5">
        <f t="shared" si="21"/>
        <v>0</v>
      </c>
      <c r="O81" s="11">
        <f t="shared" si="25"/>
        <v>60.6619718309859</v>
      </c>
      <c r="P81" s="5">
        <f t="shared" si="22"/>
        <v>102.81690140845069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60</v>
      </c>
      <c r="M82" s="9">
        <f t="shared" si="18"/>
        <v>13</v>
      </c>
      <c r="N82" s="5">
        <f t="shared" si="21"/>
        <v>0</v>
      </c>
      <c r="O82" s="11">
        <f t="shared" si="25"/>
        <v>60.6619718309859</v>
      </c>
      <c r="P82" s="5">
        <f t="shared" si="22"/>
        <v>102.81690140845069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>
        <v>1</v>
      </c>
      <c r="J83" s="9">
        <f t="shared" si="19"/>
        <v>0</v>
      </c>
      <c r="K83" s="9">
        <f t="shared" si="20"/>
        <v>1</v>
      </c>
      <c r="L83" s="9">
        <f t="shared" si="18"/>
        <v>60</v>
      </c>
      <c r="M83" s="9">
        <f t="shared" si="18"/>
        <v>14</v>
      </c>
      <c r="N83" s="5">
        <f t="shared" si="21"/>
        <v>0.8309859154929577</v>
      </c>
      <c r="O83" s="11">
        <f t="shared" si="25"/>
        <v>61.49295774647886</v>
      </c>
      <c r="P83" s="5">
        <f t="shared" si="22"/>
        <v>104.22535211267606</v>
      </c>
      <c r="Q83" s="9">
        <f t="shared" si="23"/>
        <v>0</v>
      </c>
      <c r="R83" s="9">
        <f t="shared" si="24"/>
        <v>1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60</v>
      </c>
      <c r="M84" s="9">
        <f t="shared" si="18"/>
        <v>14</v>
      </c>
      <c r="N84" s="5">
        <f t="shared" si="21"/>
        <v>0</v>
      </c>
      <c r="O84" s="11">
        <f t="shared" si="25"/>
        <v>61.49295774647886</v>
      </c>
      <c r="P84" s="5">
        <f t="shared" si="22"/>
        <v>104.22535211267606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60</v>
      </c>
      <c r="M85" s="9">
        <f t="shared" si="26"/>
        <v>14</v>
      </c>
      <c r="N85" s="5">
        <f t="shared" si="21"/>
        <v>0</v>
      </c>
      <c r="O85" s="11">
        <f t="shared" si="25"/>
        <v>61.49295774647886</v>
      </c>
      <c r="P85" s="5">
        <f t="shared" si="22"/>
        <v>104.22535211267606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60</v>
      </c>
      <c r="M86" s="9">
        <f t="shared" si="26"/>
        <v>14</v>
      </c>
      <c r="N86" s="5">
        <f t="shared" si="21"/>
        <v>0</v>
      </c>
      <c r="O86" s="11">
        <f t="shared" si="25"/>
        <v>61.49295774647886</v>
      </c>
      <c r="P86" s="5">
        <f t="shared" si="22"/>
        <v>104.22535211267606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>
        <v>1</v>
      </c>
      <c r="D87" s="12"/>
      <c r="E87" s="12"/>
      <c r="F87" s="12"/>
      <c r="G87" s="12">
        <v>2</v>
      </c>
      <c r="H87" s="12"/>
      <c r="I87" s="12"/>
      <c r="J87" s="9">
        <f t="shared" si="19"/>
        <v>-1</v>
      </c>
      <c r="K87" s="9">
        <f t="shared" si="20"/>
        <v>-2</v>
      </c>
      <c r="L87" s="9">
        <f t="shared" si="26"/>
        <v>59</v>
      </c>
      <c r="M87" s="9">
        <f t="shared" si="26"/>
        <v>12</v>
      </c>
      <c r="N87" s="5">
        <f t="shared" si="21"/>
        <v>-2.492957746478873</v>
      </c>
      <c r="O87" s="11">
        <f t="shared" si="25"/>
        <v>58.999999999999986</v>
      </c>
      <c r="P87" s="5">
        <f t="shared" si="22"/>
        <v>100</v>
      </c>
      <c r="Q87" s="9">
        <f t="shared" si="23"/>
        <v>3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59</v>
      </c>
      <c r="M88" s="9">
        <f t="shared" si="26"/>
        <v>12</v>
      </c>
      <c r="N88" s="5">
        <f t="shared" si="21"/>
        <v>0</v>
      </c>
      <c r="O88" s="11">
        <f t="shared" si="25"/>
        <v>58.999999999999986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59</v>
      </c>
      <c r="M89" s="9">
        <f t="shared" si="26"/>
        <v>12</v>
      </c>
      <c r="N89" s="5">
        <f t="shared" si="21"/>
        <v>0</v>
      </c>
      <c r="O89" s="11">
        <f t="shared" si="25"/>
        <v>58.999999999999986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>
        <v>1</v>
      </c>
      <c r="D90"/>
      <c r="E90"/>
      <c r="F90"/>
      <c r="G90"/>
      <c r="H90"/>
      <c r="I90"/>
      <c r="J90" s="9">
        <f t="shared" si="19"/>
        <v>-1</v>
      </c>
      <c r="K90" s="9">
        <f t="shared" si="20"/>
        <v>0</v>
      </c>
      <c r="L90" s="9">
        <f t="shared" si="26"/>
        <v>58</v>
      </c>
      <c r="M90" s="9">
        <f t="shared" si="26"/>
        <v>12</v>
      </c>
      <c r="N90" s="5">
        <f t="shared" si="21"/>
        <v>-0.8309859154929577</v>
      </c>
      <c r="O90" s="11">
        <f t="shared" si="25"/>
        <v>58.169014084507026</v>
      </c>
      <c r="P90" s="5">
        <f t="shared" si="22"/>
        <v>98.59154929577464</v>
      </c>
      <c r="Q90" s="9">
        <f t="shared" si="23"/>
        <v>1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58</v>
      </c>
      <c r="M91" s="9">
        <f t="shared" si="26"/>
        <v>12</v>
      </c>
      <c r="N91" s="5">
        <f t="shared" si="21"/>
        <v>0</v>
      </c>
      <c r="O91" s="11">
        <f t="shared" si="25"/>
        <v>58.169014084507026</v>
      </c>
      <c r="P91" s="5">
        <f t="shared" si="22"/>
        <v>98.59154929577464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58</v>
      </c>
      <c r="M92" s="9">
        <f t="shared" si="26"/>
        <v>12</v>
      </c>
      <c r="N92" s="5">
        <f t="shared" si="21"/>
        <v>0</v>
      </c>
      <c r="O92" s="11">
        <f t="shared" si="25"/>
        <v>58.169014084507026</v>
      </c>
      <c r="P92" s="5">
        <f t="shared" si="22"/>
        <v>98.59154929577464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58</v>
      </c>
      <c r="M93" s="9">
        <f t="shared" si="26"/>
        <v>12</v>
      </c>
      <c r="N93" s="5">
        <f t="shared" si="21"/>
        <v>0</v>
      </c>
      <c r="O93" s="11">
        <f t="shared" si="25"/>
        <v>58.169014084507026</v>
      </c>
      <c r="P93" s="5">
        <f t="shared" si="22"/>
        <v>98.59154929577464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58</v>
      </c>
      <c r="M94" s="9">
        <f t="shared" si="26"/>
        <v>12</v>
      </c>
      <c r="N94" s="5">
        <f t="shared" si="21"/>
        <v>0</v>
      </c>
      <c r="O94" s="11">
        <f t="shared" si="25"/>
        <v>58.169014084507026</v>
      </c>
      <c r="P94" s="5">
        <f t="shared" si="22"/>
        <v>98.59154929577464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58</v>
      </c>
      <c r="M95" s="9">
        <f t="shared" si="26"/>
        <v>12</v>
      </c>
      <c r="N95" s="5">
        <f t="shared" si="21"/>
        <v>0</v>
      </c>
      <c r="O95" s="11">
        <f t="shared" si="25"/>
        <v>58.169014084507026</v>
      </c>
      <c r="P95" s="5">
        <f t="shared" si="22"/>
        <v>98.59154929577464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58</v>
      </c>
      <c r="M96" s="9">
        <f t="shared" si="26"/>
        <v>12</v>
      </c>
      <c r="N96" s="5">
        <f t="shared" si="21"/>
        <v>0</v>
      </c>
      <c r="O96" s="11">
        <f t="shared" si="25"/>
        <v>58.169014084507026</v>
      </c>
      <c r="P96" s="5">
        <f t="shared" si="22"/>
        <v>98.59154929577464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58</v>
      </c>
      <c r="M97" s="9">
        <f t="shared" si="26"/>
        <v>12</v>
      </c>
      <c r="N97" s="5">
        <f t="shared" si="21"/>
        <v>0</v>
      </c>
      <c r="O97" s="11">
        <f t="shared" si="25"/>
        <v>58.169014084507026</v>
      </c>
      <c r="P97" s="5">
        <f t="shared" si="22"/>
        <v>98.59154929577464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58</v>
      </c>
      <c r="M98" s="9">
        <f t="shared" si="26"/>
        <v>12</v>
      </c>
      <c r="N98" s="5">
        <f t="shared" si="21"/>
        <v>0</v>
      </c>
      <c r="O98" s="11">
        <f t="shared" si="25"/>
        <v>58.169014084507026</v>
      </c>
      <c r="P98" s="5">
        <f t="shared" si="22"/>
        <v>98.59154929577464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59</v>
      </c>
      <c r="M99" s="9">
        <f t="shared" si="26"/>
        <v>12</v>
      </c>
      <c r="N99" s="5">
        <f t="shared" si="21"/>
        <v>0.8309859154929577</v>
      </c>
      <c r="O99" s="11">
        <f t="shared" si="25"/>
        <v>58.999999999999986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59</v>
      </c>
      <c r="M100" s="9">
        <f t="shared" si="26"/>
        <v>12</v>
      </c>
      <c r="N100" s="5">
        <f t="shared" si="21"/>
        <v>0</v>
      </c>
      <c r="O100" s="11">
        <f t="shared" si="25"/>
        <v>58.999999999999986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59</v>
      </c>
      <c r="M101" s="9">
        <f t="shared" si="26"/>
        <v>12</v>
      </c>
      <c r="N101" s="5">
        <f t="shared" si="21"/>
        <v>0</v>
      </c>
      <c r="O101" s="11">
        <f t="shared" si="25"/>
        <v>58.999999999999986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2</v>
      </c>
      <c r="C103" s="9">
        <f t="shared" si="27"/>
        <v>17</v>
      </c>
      <c r="D103" s="9">
        <f t="shared" si="27"/>
        <v>29</v>
      </c>
      <c r="E103" s="9">
        <f t="shared" si="27"/>
        <v>49</v>
      </c>
      <c r="F103" s="9">
        <f t="shared" si="27"/>
        <v>0</v>
      </c>
      <c r="G103" s="9">
        <f t="shared" si="27"/>
        <v>14</v>
      </c>
      <c r="H103" s="9">
        <f t="shared" si="27"/>
        <v>16</v>
      </c>
      <c r="I103" s="9">
        <f t="shared" si="27"/>
        <v>10</v>
      </c>
      <c r="J103" s="9">
        <f t="shared" si="27"/>
        <v>59</v>
      </c>
      <c r="K103" s="9">
        <f t="shared" si="27"/>
        <v>12</v>
      </c>
      <c r="N103" s="5">
        <f>SUM(N4:N101)</f>
        <v>58.999999999999986</v>
      </c>
      <c r="Q103" s="11">
        <f>SUM(Q4:Q101)</f>
        <v>33</v>
      </c>
      <c r="R103" s="11">
        <f>SUM(R4:R101)</f>
        <v>104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6" sqref="D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84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</v>
      </c>
      <c r="AA4" s="5">
        <f aca="true" t="shared" si="6" ref="AA4:AA17">Z4*100/$Z$18</f>
        <v>1.1904761904761905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/>
      <c r="C5"/>
      <c r="D5"/>
      <c r="E5" s="12">
        <v>1</v>
      </c>
      <c r="F5" s="12"/>
      <c r="G5"/>
      <c r="H5" s="12"/>
      <c r="I5" s="12"/>
      <c r="J5" s="9">
        <f t="shared" si="0"/>
        <v>1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1</v>
      </c>
      <c r="O5" s="11">
        <f aca="true" t="shared" si="8" ref="O5:O36">O4+N5</f>
        <v>1</v>
      </c>
      <c r="P5" s="5">
        <f t="shared" si="3"/>
        <v>1.1904761904761905</v>
      </c>
      <c r="Q5" s="9">
        <f t="shared" si="4"/>
        <v>0</v>
      </c>
      <c r="R5" s="9">
        <f t="shared" si="5"/>
        <v>1</v>
      </c>
      <c r="T5" s="8" t="s">
        <v>41</v>
      </c>
      <c r="V5" s="9">
        <f>R103</f>
        <v>98</v>
      </c>
      <c r="W5"/>
      <c r="X5"/>
      <c r="Y5" s="1" t="s">
        <v>42</v>
      </c>
      <c r="Z5" s="11">
        <f>SUM(N11:N17)</f>
        <v>-3</v>
      </c>
      <c r="AA5" s="5">
        <f t="shared" si="6"/>
        <v>-3.5714285714285716</v>
      </c>
      <c r="AB5" s="11">
        <f>SUM(Q11:Q17)+SUM(R11:R17)</f>
        <v>5</v>
      </c>
      <c r="AC5" s="11">
        <f>100*SUM(R11:R17)/AB5</f>
        <v>20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1</v>
      </c>
      <c r="P6" s="5">
        <f t="shared" si="3"/>
        <v>1.1904761904761905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14</v>
      </c>
      <c r="W6"/>
      <c r="X6" s="1" t="s">
        <v>44</v>
      </c>
      <c r="Z6" s="11">
        <f>SUM(N18:N24)</f>
        <v>10</v>
      </c>
      <c r="AA6" s="5">
        <f t="shared" si="6"/>
        <v>11.904761904761905</v>
      </c>
      <c r="AB6" s="11">
        <f>SUM(Q18:Q24)+SUM(R18:R24)</f>
        <v>10</v>
      </c>
      <c r="AC6" s="11">
        <f>100*SUM(R18:R24)/AB6</f>
        <v>100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1</v>
      </c>
      <c r="P7" s="5">
        <f t="shared" si="3"/>
        <v>1.1904761904761905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87.5</v>
      </c>
      <c r="W7"/>
      <c r="Y7" s="1" t="s">
        <v>46</v>
      </c>
      <c r="Z7" s="11">
        <f>SUM(N25:N31)</f>
        <v>12</v>
      </c>
      <c r="AA7" s="5">
        <f t="shared" si="6"/>
        <v>14.285714285714286</v>
      </c>
      <c r="AB7" s="11">
        <f>SUM(Q25:Q31)+SUM(R25:R31)</f>
        <v>16</v>
      </c>
      <c r="AC7" s="11">
        <f>100*SUM(R25:R31)/AB7</f>
        <v>87.5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1</v>
      </c>
      <c r="P8" s="5">
        <f t="shared" si="3"/>
        <v>1.1904761904761905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10</v>
      </c>
      <c r="AA8" s="5">
        <f t="shared" si="6"/>
        <v>11.904761904761905</v>
      </c>
      <c r="AB8" s="11">
        <f>SUM(Q32:Q38)+SUM(R32:R38)</f>
        <v>14</v>
      </c>
      <c r="AC8" s="11">
        <f>100*SUM(R32:R38)/AB8</f>
        <v>85.71428571428571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1</v>
      </c>
      <c r="P9" s="5">
        <f t="shared" si="3"/>
        <v>1.1904761904761905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7</v>
      </c>
      <c r="AA9" s="5">
        <f t="shared" si="6"/>
        <v>8.333333333333334</v>
      </c>
      <c r="AB9" s="11">
        <f>SUM(Q39:Q45)+SUM(R39:R45)</f>
        <v>7</v>
      </c>
      <c r="AC9" s="11">
        <f>100*SUM(R39:R45)/AB9</f>
        <v>100</v>
      </c>
    </row>
    <row r="10" spans="1:29" ht="15">
      <c r="A10" s="27">
        <v>32753</v>
      </c>
      <c r="B10"/>
      <c r="C10"/>
      <c r="D10"/>
      <c r="E10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1</v>
      </c>
      <c r="P10" s="5">
        <f t="shared" si="3"/>
        <v>1.1904761904761905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71.42857142857143</v>
      </c>
      <c r="W10"/>
      <c r="X10" s="8" t="s">
        <v>50</v>
      </c>
      <c r="Z10" s="11">
        <f>SUM(N46:N52)</f>
        <v>30</v>
      </c>
      <c r="AA10" s="5">
        <f t="shared" si="6"/>
        <v>35.714285714285715</v>
      </c>
      <c r="AB10" s="11">
        <f>SUM(Q46:Q52)+SUM(R46:R52)</f>
        <v>34</v>
      </c>
      <c r="AC10" s="11">
        <f>100*SUM(R46:R52)/AB10</f>
        <v>94.11764705882354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1</v>
      </c>
      <c r="P11" s="5">
        <f t="shared" si="3"/>
        <v>1.1904761904761905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10</v>
      </c>
      <c r="AA11" s="5">
        <f t="shared" si="6"/>
        <v>11.904761904761905</v>
      </c>
      <c r="AB11" s="11">
        <f>SUM(Q53:Q59)+SUM(R53:R59)</f>
        <v>14</v>
      </c>
      <c r="AC11" s="11">
        <f>100*SUM(R53:R59)/AB11</f>
        <v>85.71428571428571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1</v>
      </c>
      <c r="P12" s="5">
        <f t="shared" si="3"/>
        <v>1.1904761904761905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71.42857142857143</v>
      </c>
      <c r="W12"/>
      <c r="X12" s="8" t="s">
        <v>54</v>
      </c>
      <c r="Z12" s="11">
        <f>SUM(N60:N66)</f>
        <v>5</v>
      </c>
      <c r="AA12" s="5">
        <f t="shared" si="6"/>
        <v>5.9523809523809526</v>
      </c>
      <c r="AB12" s="11">
        <f>SUM(Q60:Q66)+SUM(R60:R66)</f>
        <v>5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1</v>
      </c>
      <c r="P13" s="5">
        <f t="shared" si="3"/>
        <v>1.1904761904761905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</v>
      </c>
      <c r="AA13" s="5">
        <f t="shared" si="6"/>
        <v>1.1904761904761905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/>
      <c r="C14" s="12">
        <v>2</v>
      </c>
      <c r="D14"/>
      <c r="E14"/>
      <c r="F14" s="12"/>
      <c r="G14" s="12"/>
      <c r="H14" s="12"/>
      <c r="I14" s="12"/>
      <c r="J14" s="9">
        <f t="shared" si="0"/>
        <v>-2</v>
      </c>
      <c r="K14" s="9">
        <f t="shared" si="1"/>
        <v>0</v>
      </c>
      <c r="L14" s="9">
        <f t="shared" si="7"/>
        <v>-1</v>
      </c>
      <c r="M14" s="9">
        <f t="shared" si="7"/>
        <v>0</v>
      </c>
      <c r="N14" s="5">
        <f t="shared" si="2"/>
        <v>-2</v>
      </c>
      <c r="O14" s="11">
        <f t="shared" si="8"/>
        <v>-1</v>
      </c>
      <c r="P14" s="5">
        <f t="shared" si="3"/>
        <v>-1.1904761904761905</v>
      </c>
      <c r="Q14" s="9">
        <f t="shared" si="4"/>
        <v>2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27">
        <v>32758</v>
      </c>
      <c r="B15"/>
      <c r="C15" s="12">
        <v>1</v>
      </c>
      <c r="D15"/>
      <c r="E15"/>
      <c r="F15"/>
      <c r="G15"/>
      <c r="H15" s="12"/>
      <c r="I15" s="12"/>
      <c r="J15" s="9">
        <f t="shared" si="0"/>
        <v>-1</v>
      </c>
      <c r="K15" s="9">
        <f t="shared" si="1"/>
        <v>0</v>
      </c>
      <c r="L15" s="9">
        <f t="shared" si="7"/>
        <v>-2</v>
      </c>
      <c r="M15" s="9">
        <f t="shared" si="7"/>
        <v>0</v>
      </c>
      <c r="N15" s="5">
        <f t="shared" si="2"/>
        <v>-1</v>
      </c>
      <c r="O15" s="11">
        <f t="shared" si="8"/>
        <v>-2</v>
      </c>
      <c r="P15" s="5">
        <f t="shared" si="3"/>
        <v>-2.380952380952381</v>
      </c>
      <c r="Q15" s="9">
        <f t="shared" si="4"/>
        <v>1</v>
      </c>
      <c r="R15" s="9">
        <f t="shared" si="5"/>
        <v>0</v>
      </c>
      <c r="T15" s="8"/>
      <c r="W15"/>
      <c r="Y15" s="8" t="s">
        <v>57</v>
      </c>
      <c r="Z15" s="11">
        <f>SUM(N81:N87)</f>
        <v>2</v>
      </c>
      <c r="AA15" s="5">
        <f t="shared" si="6"/>
        <v>2.380952380952381</v>
      </c>
      <c r="AB15" s="11">
        <f>SUM(Q81:Q87)+SUM(R81:R87)</f>
        <v>2</v>
      </c>
      <c r="AC15" s="11">
        <f>100*SUM(R81:R87)/AB15</f>
        <v>100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-2</v>
      </c>
      <c r="M16" s="9">
        <f t="shared" si="7"/>
        <v>0</v>
      </c>
      <c r="N16" s="5">
        <f t="shared" si="2"/>
        <v>0</v>
      </c>
      <c r="O16" s="11">
        <f t="shared" si="8"/>
        <v>-2</v>
      </c>
      <c r="P16" s="5">
        <f t="shared" si="3"/>
        <v>-2.380952380952381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2</v>
      </c>
      <c r="AC16" s="11">
        <f>100*SUM(R88:R94)/AB16</f>
        <v>50</v>
      </c>
    </row>
    <row r="17" spans="1:29" ht="15">
      <c r="A17" s="27">
        <v>32760</v>
      </c>
      <c r="B17"/>
      <c r="C17" s="12">
        <v>1</v>
      </c>
      <c r="D17" s="12">
        <v>1</v>
      </c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-2</v>
      </c>
      <c r="M17" s="9">
        <f t="shared" si="7"/>
        <v>0</v>
      </c>
      <c r="N17" s="5">
        <f t="shared" si="2"/>
        <v>0</v>
      </c>
      <c r="O17" s="11">
        <f t="shared" si="8"/>
        <v>-2</v>
      </c>
      <c r="P17" s="5">
        <f t="shared" si="3"/>
        <v>-2.380952380952381</v>
      </c>
      <c r="Q17" s="9">
        <f t="shared" si="4"/>
        <v>1</v>
      </c>
      <c r="R17" s="9">
        <f t="shared" si="5"/>
        <v>1</v>
      </c>
      <c r="T17" s="8"/>
      <c r="X17"/>
      <c r="Y17" s="8" t="s">
        <v>59</v>
      </c>
      <c r="Z17" s="11">
        <f>SUM(N95:N101)</f>
        <v>-1</v>
      </c>
      <c r="AA17" s="5">
        <f t="shared" si="6"/>
        <v>-1.1904761904761905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-2</v>
      </c>
      <c r="M18" s="9">
        <f t="shared" si="7"/>
        <v>0</v>
      </c>
      <c r="N18" s="5">
        <f t="shared" si="2"/>
        <v>0</v>
      </c>
      <c r="O18" s="11">
        <f t="shared" si="8"/>
        <v>-2</v>
      </c>
      <c r="P18" s="5">
        <f t="shared" si="3"/>
        <v>-2.380952380952381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84</v>
      </c>
      <c r="AA18" s="9">
        <f>SUM(AA4:AA17)</f>
        <v>99.99999999999999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-2</v>
      </c>
      <c r="M19" s="9">
        <f t="shared" si="7"/>
        <v>0</v>
      </c>
      <c r="N19" s="5">
        <f t="shared" si="2"/>
        <v>0</v>
      </c>
      <c r="O19" s="11">
        <f t="shared" si="8"/>
        <v>-2</v>
      </c>
      <c r="P19" s="5">
        <f t="shared" si="3"/>
        <v>-2.380952380952381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/>
      <c r="D20" s="12">
        <v>1</v>
      </c>
      <c r="E20" s="12">
        <v>1</v>
      </c>
      <c r="F20" s="12"/>
      <c r="G20" s="12"/>
      <c r="H20" s="12"/>
      <c r="I20" s="12"/>
      <c r="J20" s="9">
        <f t="shared" si="0"/>
        <v>2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>
        <f t="shared" si="2"/>
        <v>2</v>
      </c>
      <c r="O20" s="11">
        <f t="shared" si="8"/>
        <v>0</v>
      </c>
      <c r="P20" s="5">
        <f t="shared" si="3"/>
        <v>0</v>
      </c>
      <c r="Q20" s="9">
        <f t="shared" si="4"/>
        <v>0</v>
      </c>
      <c r="R20" s="9">
        <f t="shared" si="5"/>
        <v>2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>
        <f t="shared" si="2"/>
        <v>0</v>
      </c>
      <c r="O21" s="11">
        <f t="shared" si="8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>
        <f t="shared" si="2"/>
        <v>0</v>
      </c>
      <c r="O22" s="11">
        <f t="shared" si="8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 s="12">
        <v>1</v>
      </c>
      <c r="E23" s="12">
        <v>6</v>
      </c>
      <c r="F23"/>
      <c r="G23" s="12"/>
      <c r="H23" s="12"/>
      <c r="I23" s="12"/>
      <c r="J23" s="9">
        <f t="shared" si="0"/>
        <v>7</v>
      </c>
      <c r="K23" s="9">
        <f t="shared" si="1"/>
        <v>0</v>
      </c>
      <c r="L23" s="9">
        <f t="shared" si="7"/>
        <v>7</v>
      </c>
      <c r="M23" s="9">
        <f t="shared" si="7"/>
        <v>0</v>
      </c>
      <c r="N23" s="5">
        <f t="shared" si="2"/>
        <v>7</v>
      </c>
      <c r="O23" s="11">
        <f t="shared" si="8"/>
        <v>7</v>
      </c>
      <c r="P23" s="5">
        <f t="shared" si="3"/>
        <v>8.333333333333334</v>
      </c>
      <c r="Q23" s="9">
        <f t="shared" si="4"/>
        <v>0</v>
      </c>
      <c r="R23" s="9">
        <f t="shared" si="5"/>
        <v>7</v>
      </c>
      <c r="T23" s="8"/>
      <c r="X23"/>
      <c r="Y23"/>
    </row>
    <row r="24" spans="1:25" ht="15">
      <c r="A24" s="27">
        <v>32767</v>
      </c>
      <c r="B24"/>
      <c r="C24"/>
      <c r="D24"/>
      <c r="E24" s="12">
        <v>1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8</v>
      </c>
      <c r="M24" s="9">
        <f t="shared" si="7"/>
        <v>0</v>
      </c>
      <c r="N24" s="5">
        <f t="shared" si="2"/>
        <v>1</v>
      </c>
      <c r="O24" s="11">
        <f t="shared" si="8"/>
        <v>8</v>
      </c>
      <c r="P24" s="5">
        <f t="shared" si="3"/>
        <v>9.523809523809524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</v>
      </c>
      <c r="M25" s="9">
        <f t="shared" si="9"/>
        <v>0</v>
      </c>
      <c r="N25" s="5">
        <f t="shared" si="2"/>
        <v>0</v>
      </c>
      <c r="O25" s="11">
        <f t="shared" si="8"/>
        <v>8</v>
      </c>
      <c r="P25" s="5">
        <f t="shared" si="3"/>
        <v>9.523809523809524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>
        <v>1</v>
      </c>
      <c r="D26" s="12">
        <v>1</v>
      </c>
      <c r="E26" s="12">
        <v>8</v>
      </c>
      <c r="F26"/>
      <c r="G26" s="12"/>
      <c r="H26" s="12"/>
      <c r="I26" s="12"/>
      <c r="J26" s="9">
        <f t="shared" si="0"/>
        <v>8</v>
      </c>
      <c r="K26" s="9">
        <f t="shared" si="1"/>
        <v>0</v>
      </c>
      <c r="L26" s="9">
        <f t="shared" si="9"/>
        <v>16</v>
      </c>
      <c r="M26" s="9">
        <f t="shared" si="9"/>
        <v>0</v>
      </c>
      <c r="N26" s="5">
        <f t="shared" si="2"/>
        <v>8</v>
      </c>
      <c r="O26" s="11">
        <f t="shared" si="8"/>
        <v>16</v>
      </c>
      <c r="P26" s="5">
        <f t="shared" si="3"/>
        <v>19.047619047619047</v>
      </c>
      <c r="Q26" s="9">
        <f t="shared" si="4"/>
        <v>1</v>
      </c>
      <c r="R26" s="9">
        <f t="shared" si="5"/>
        <v>9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16</v>
      </c>
      <c r="M27" s="9">
        <f t="shared" si="9"/>
        <v>0</v>
      </c>
      <c r="N27" s="5">
        <f t="shared" si="2"/>
        <v>0</v>
      </c>
      <c r="O27" s="11">
        <f t="shared" si="8"/>
        <v>16</v>
      </c>
      <c r="P27" s="5">
        <f t="shared" si="3"/>
        <v>19.047619047619047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16</v>
      </c>
      <c r="M28" s="9">
        <f t="shared" si="9"/>
        <v>0</v>
      </c>
      <c r="N28" s="5">
        <f t="shared" si="2"/>
        <v>0</v>
      </c>
      <c r="O28" s="11">
        <f t="shared" si="8"/>
        <v>16</v>
      </c>
      <c r="P28" s="5">
        <f t="shared" si="3"/>
        <v>19.047619047619047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16</v>
      </c>
      <c r="M29" s="9">
        <f t="shared" si="9"/>
        <v>0</v>
      </c>
      <c r="N29" s="5">
        <f t="shared" si="2"/>
        <v>0</v>
      </c>
      <c r="O29" s="11">
        <f t="shared" si="8"/>
        <v>16</v>
      </c>
      <c r="P29" s="5">
        <f t="shared" si="3"/>
        <v>19.047619047619047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/>
      <c r="E30" s="12">
        <v>3</v>
      </c>
      <c r="F30"/>
      <c r="G30"/>
      <c r="H30" s="12"/>
      <c r="I30" s="12"/>
      <c r="J30" s="9">
        <f t="shared" si="0"/>
        <v>3</v>
      </c>
      <c r="K30" s="9">
        <f t="shared" si="1"/>
        <v>0</v>
      </c>
      <c r="L30" s="9">
        <f t="shared" si="9"/>
        <v>19</v>
      </c>
      <c r="M30" s="9">
        <f t="shared" si="9"/>
        <v>0</v>
      </c>
      <c r="N30" s="5">
        <f t="shared" si="2"/>
        <v>3</v>
      </c>
      <c r="O30" s="11">
        <f t="shared" si="8"/>
        <v>19</v>
      </c>
      <c r="P30" s="5">
        <f t="shared" si="3"/>
        <v>22.61904761904762</v>
      </c>
      <c r="Q30" s="9">
        <f t="shared" si="4"/>
        <v>0</v>
      </c>
      <c r="R30" s="9">
        <f t="shared" si="5"/>
        <v>3</v>
      </c>
      <c r="T30" s="8"/>
    </row>
    <row r="31" spans="1:20" ht="15">
      <c r="A31" s="27">
        <v>32774</v>
      </c>
      <c r="B31"/>
      <c r="C31" s="12">
        <v>1</v>
      </c>
      <c r="D31" s="12">
        <v>1</v>
      </c>
      <c r="E31" s="12">
        <v>1</v>
      </c>
      <c r="F31"/>
      <c r="G31" s="12"/>
      <c r="H31" s="12"/>
      <c r="I31" s="12"/>
      <c r="J31" s="9">
        <f t="shared" si="0"/>
        <v>1</v>
      </c>
      <c r="K31" s="9">
        <f t="shared" si="1"/>
        <v>0</v>
      </c>
      <c r="L31" s="9">
        <f t="shared" si="9"/>
        <v>20</v>
      </c>
      <c r="M31" s="9">
        <f t="shared" si="9"/>
        <v>0</v>
      </c>
      <c r="N31" s="5">
        <f t="shared" si="2"/>
        <v>1</v>
      </c>
      <c r="O31" s="11">
        <f t="shared" si="8"/>
        <v>20</v>
      </c>
      <c r="P31" s="5">
        <f t="shared" si="3"/>
        <v>23.80952380952381</v>
      </c>
      <c r="Q31" s="9">
        <f t="shared" si="4"/>
        <v>1</v>
      </c>
      <c r="R31" s="9">
        <f t="shared" si="5"/>
        <v>2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20</v>
      </c>
      <c r="M32" s="9">
        <f t="shared" si="9"/>
        <v>0</v>
      </c>
      <c r="N32" s="5">
        <f t="shared" si="2"/>
        <v>0</v>
      </c>
      <c r="O32" s="11">
        <f t="shared" si="8"/>
        <v>20</v>
      </c>
      <c r="P32" s="5">
        <f t="shared" si="3"/>
        <v>23.80952380952381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20</v>
      </c>
      <c r="M33" s="9">
        <f t="shared" si="9"/>
        <v>0</v>
      </c>
      <c r="N33" s="5">
        <f t="shared" si="2"/>
        <v>0</v>
      </c>
      <c r="O33" s="11">
        <f t="shared" si="8"/>
        <v>20</v>
      </c>
      <c r="P33" s="5">
        <f t="shared" si="3"/>
        <v>23.80952380952381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 s="12">
        <v>1</v>
      </c>
      <c r="D34" s="12">
        <v>3</v>
      </c>
      <c r="E34" s="12">
        <v>5</v>
      </c>
      <c r="F34"/>
      <c r="G34"/>
      <c r="H34" s="12"/>
      <c r="I34" s="12"/>
      <c r="J34" s="9">
        <f t="shared" si="0"/>
        <v>7</v>
      </c>
      <c r="K34" s="9">
        <f t="shared" si="1"/>
        <v>0</v>
      </c>
      <c r="L34" s="9">
        <f t="shared" si="9"/>
        <v>27</v>
      </c>
      <c r="M34" s="9">
        <f t="shared" si="9"/>
        <v>0</v>
      </c>
      <c r="N34" s="5">
        <f t="shared" si="2"/>
        <v>7</v>
      </c>
      <c r="O34" s="11">
        <f t="shared" si="8"/>
        <v>27</v>
      </c>
      <c r="P34" s="5">
        <f t="shared" si="3"/>
        <v>32.142857142857146</v>
      </c>
      <c r="Q34" s="9">
        <f t="shared" si="4"/>
        <v>1</v>
      </c>
      <c r="R34" s="9">
        <f t="shared" si="5"/>
        <v>8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27</v>
      </c>
      <c r="M35" s="9">
        <f t="shared" si="9"/>
        <v>0</v>
      </c>
      <c r="N35" s="5">
        <f t="shared" si="2"/>
        <v>0</v>
      </c>
      <c r="O35" s="11">
        <f t="shared" si="8"/>
        <v>27</v>
      </c>
      <c r="P35" s="5">
        <f t="shared" si="3"/>
        <v>32.142857142857146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27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27</v>
      </c>
      <c r="P36" s="5">
        <f aca="true" t="shared" si="13" ref="P36:P67">O36*100/$N$103</f>
        <v>32.142857142857146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27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27</v>
      </c>
      <c r="P37" s="5">
        <f t="shared" si="13"/>
        <v>32.142857142857146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 s="12">
        <v>1</v>
      </c>
      <c r="D38" s="12">
        <v>1</v>
      </c>
      <c r="E38" s="12">
        <v>3</v>
      </c>
      <c r="F38"/>
      <c r="G38"/>
      <c r="H38" s="12"/>
      <c r="I38" s="12"/>
      <c r="J38" s="9">
        <f t="shared" si="10"/>
        <v>3</v>
      </c>
      <c r="K38" s="9">
        <f t="shared" si="11"/>
        <v>0</v>
      </c>
      <c r="L38" s="9">
        <f t="shared" si="9"/>
        <v>30</v>
      </c>
      <c r="M38" s="9">
        <f t="shared" si="9"/>
        <v>0</v>
      </c>
      <c r="N38" s="5">
        <f t="shared" si="12"/>
        <v>3</v>
      </c>
      <c r="O38" s="11">
        <f t="shared" si="16"/>
        <v>30</v>
      </c>
      <c r="P38" s="5">
        <f t="shared" si="13"/>
        <v>35.714285714285715</v>
      </c>
      <c r="Q38" s="9">
        <f t="shared" si="14"/>
        <v>1</v>
      </c>
      <c r="R38" s="9">
        <f t="shared" si="15"/>
        <v>4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30</v>
      </c>
      <c r="M39" s="9">
        <f t="shared" si="9"/>
        <v>0</v>
      </c>
      <c r="N39" s="5">
        <f t="shared" si="12"/>
        <v>0</v>
      </c>
      <c r="O39" s="11">
        <f t="shared" si="16"/>
        <v>30</v>
      </c>
      <c r="P39" s="5">
        <f t="shared" si="13"/>
        <v>35.714285714285715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30</v>
      </c>
      <c r="M40" s="9">
        <f t="shared" si="9"/>
        <v>0</v>
      </c>
      <c r="N40" s="5">
        <f t="shared" si="12"/>
        <v>0</v>
      </c>
      <c r="O40" s="11">
        <f t="shared" si="16"/>
        <v>30</v>
      </c>
      <c r="P40" s="5">
        <f t="shared" si="13"/>
        <v>35.714285714285715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30</v>
      </c>
      <c r="M41" s="9">
        <f t="shared" si="9"/>
        <v>0</v>
      </c>
      <c r="N41" s="5">
        <f t="shared" si="12"/>
        <v>0</v>
      </c>
      <c r="O41" s="11">
        <f t="shared" si="16"/>
        <v>30</v>
      </c>
      <c r="P41" s="5">
        <f t="shared" si="13"/>
        <v>35.714285714285715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30</v>
      </c>
      <c r="M42" s="9">
        <f t="shared" si="9"/>
        <v>0</v>
      </c>
      <c r="N42" s="5">
        <f t="shared" si="12"/>
        <v>0</v>
      </c>
      <c r="O42" s="11">
        <f t="shared" si="16"/>
        <v>30</v>
      </c>
      <c r="P42" s="5">
        <f t="shared" si="13"/>
        <v>35.714285714285715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30</v>
      </c>
      <c r="M43" s="9">
        <f t="shared" si="9"/>
        <v>0</v>
      </c>
      <c r="N43" s="5">
        <f t="shared" si="12"/>
        <v>0</v>
      </c>
      <c r="O43" s="11">
        <f t="shared" si="16"/>
        <v>30</v>
      </c>
      <c r="P43" s="5">
        <f t="shared" si="13"/>
        <v>35.714285714285715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30</v>
      </c>
      <c r="M44" s="9">
        <f t="shared" si="9"/>
        <v>0</v>
      </c>
      <c r="N44" s="5">
        <f t="shared" si="12"/>
        <v>0</v>
      </c>
      <c r="O44" s="11">
        <f t="shared" si="16"/>
        <v>30</v>
      </c>
      <c r="P44" s="5">
        <f t="shared" si="13"/>
        <v>35.714285714285715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>
        <v>4</v>
      </c>
      <c r="E45" s="12">
        <v>3</v>
      </c>
      <c r="F45"/>
      <c r="G45"/>
      <c r="H45" s="12"/>
      <c r="I45" s="12"/>
      <c r="J45" s="9">
        <f t="shared" si="10"/>
        <v>7</v>
      </c>
      <c r="K45" s="9">
        <f t="shared" si="11"/>
        <v>0</v>
      </c>
      <c r="L45" s="9">
        <f aca="true" t="shared" si="17" ref="L45:M64">L44+J45</f>
        <v>37</v>
      </c>
      <c r="M45" s="9">
        <f t="shared" si="17"/>
        <v>0</v>
      </c>
      <c r="N45" s="5">
        <f t="shared" si="12"/>
        <v>7</v>
      </c>
      <c r="O45" s="11">
        <f t="shared" si="16"/>
        <v>37</v>
      </c>
      <c r="P45" s="5">
        <f t="shared" si="13"/>
        <v>44.04761904761905</v>
      </c>
      <c r="Q45" s="9">
        <f t="shared" si="14"/>
        <v>0</v>
      </c>
      <c r="R45" s="9">
        <f t="shared" si="15"/>
        <v>7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37</v>
      </c>
      <c r="M46" s="9">
        <f t="shared" si="17"/>
        <v>0</v>
      </c>
      <c r="N46" s="5">
        <f t="shared" si="12"/>
        <v>0</v>
      </c>
      <c r="O46" s="11">
        <f t="shared" si="16"/>
        <v>37</v>
      </c>
      <c r="P46" s="5">
        <f t="shared" si="13"/>
        <v>44.04761904761905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37</v>
      </c>
      <c r="M47" s="9">
        <f t="shared" si="17"/>
        <v>0</v>
      </c>
      <c r="N47" s="5">
        <f t="shared" si="12"/>
        <v>0</v>
      </c>
      <c r="O47" s="11">
        <f t="shared" si="16"/>
        <v>37</v>
      </c>
      <c r="P47" s="5">
        <f t="shared" si="13"/>
        <v>44.04761904761905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37</v>
      </c>
      <c r="M48" s="9">
        <f t="shared" si="17"/>
        <v>0</v>
      </c>
      <c r="N48" s="5">
        <f t="shared" si="12"/>
        <v>0</v>
      </c>
      <c r="O48" s="11">
        <f t="shared" si="16"/>
        <v>37</v>
      </c>
      <c r="P48" s="5">
        <f t="shared" si="13"/>
        <v>44.04761904761905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>
        <v>5</v>
      </c>
      <c r="E49" s="12">
        <v>13</v>
      </c>
      <c r="F49"/>
      <c r="G49"/>
      <c r="H49" s="12"/>
      <c r="I49" s="12"/>
      <c r="J49" s="9">
        <f t="shared" si="10"/>
        <v>18</v>
      </c>
      <c r="K49" s="9">
        <f t="shared" si="11"/>
        <v>0</v>
      </c>
      <c r="L49" s="9">
        <f t="shared" si="17"/>
        <v>55</v>
      </c>
      <c r="M49" s="9">
        <f t="shared" si="17"/>
        <v>0</v>
      </c>
      <c r="N49" s="5">
        <f t="shared" si="12"/>
        <v>18</v>
      </c>
      <c r="O49" s="11">
        <f t="shared" si="16"/>
        <v>55</v>
      </c>
      <c r="P49" s="5">
        <f t="shared" si="13"/>
        <v>65.47619047619048</v>
      </c>
      <c r="Q49" s="9">
        <f t="shared" si="14"/>
        <v>0</v>
      </c>
      <c r="R49" s="9">
        <f t="shared" si="15"/>
        <v>18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55</v>
      </c>
      <c r="M50" s="9">
        <f t="shared" si="17"/>
        <v>0</v>
      </c>
      <c r="N50" s="5">
        <f t="shared" si="12"/>
        <v>0</v>
      </c>
      <c r="O50" s="11">
        <f t="shared" si="16"/>
        <v>55</v>
      </c>
      <c r="P50" s="5">
        <f t="shared" si="13"/>
        <v>65.47619047619048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55</v>
      </c>
      <c r="M51" s="9">
        <f t="shared" si="17"/>
        <v>0</v>
      </c>
      <c r="N51" s="5">
        <f t="shared" si="12"/>
        <v>0</v>
      </c>
      <c r="O51" s="11">
        <f t="shared" si="16"/>
        <v>55</v>
      </c>
      <c r="P51" s="5">
        <f t="shared" si="13"/>
        <v>65.47619047619048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/>
      <c r="C52" s="12">
        <v>2</v>
      </c>
      <c r="D52" s="12">
        <v>5</v>
      </c>
      <c r="E52" s="12">
        <v>9</v>
      </c>
      <c r="F52" s="12"/>
      <c r="G52"/>
      <c r="H52" s="12"/>
      <c r="I52" s="12"/>
      <c r="J52" s="9">
        <f t="shared" si="10"/>
        <v>12</v>
      </c>
      <c r="K52" s="9">
        <f t="shared" si="11"/>
        <v>0</v>
      </c>
      <c r="L52" s="9">
        <f t="shared" si="17"/>
        <v>67</v>
      </c>
      <c r="M52" s="9">
        <f t="shared" si="17"/>
        <v>0</v>
      </c>
      <c r="N52" s="5">
        <f t="shared" si="12"/>
        <v>12</v>
      </c>
      <c r="O52" s="11">
        <f t="shared" si="16"/>
        <v>67</v>
      </c>
      <c r="P52" s="5">
        <f t="shared" si="13"/>
        <v>79.76190476190476</v>
      </c>
      <c r="Q52" s="9">
        <f t="shared" si="14"/>
        <v>2</v>
      </c>
      <c r="R52" s="9">
        <f t="shared" si="15"/>
        <v>14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67</v>
      </c>
      <c r="M53" s="9">
        <f t="shared" si="17"/>
        <v>0</v>
      </c>
      <c r="N53" s="5">
        <f t="shared" si="12"/>
        <v>0</v>
      </c>
      <c r="O53" s="11">
        <f t="shared" si="16"/>
        <v>67</v>
      </c>
      <c r="P53" s="5">
        <f t="shared" si="13"/>
        <v>79.76190476190476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>
        <v>1</v>
      </c>
      <c r="E54" s="12">
        <v>3</v>
      </c>
      <c r="F54"/>
      <c r="G54"/>
      <c r="H54" s="12"/>
      <c r="I54" s="12"/>
      <c r="J54" s="9">
        <f t="shared" si="10"/>
        <v>4</v>
      </c>
      <c r="K54" s="9">
        <f t="shared" si="11"/>
        <v>0</v>
      </c>
      <c r="L54" s="9">
        <f t="shared" si="17"/>
        <v>71</v>
      </c>
      <c r="M54" s="9">
        <f t="shared" si="17"/>
        <v>0</v>
      </c>
      <c r="N54" s="5">
        <f t="shared" si="12"/>
        <v>4</v>
      </c>
      <c r="O54" s="11">
        <f t="shared" si="16"/>
        <v>71</v>
      </c>
      <c r="P54" s="5">
        <f t="shared" si="13"/>
        <v>84.52380952380952</v>
      </c>
      <c r="Q54" s="9">
        <f t="shared" si="14"/>
        <v>0</v>
      </c>
      <c r="R54" s="9">
        <f t="shared" si="15"/>
        <v>4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71</v>
      </c>
      <c r="M55" s="9">
        <f t="shared" si="17"/>
        <v>0</v>
      </c>
      <c r="N55" s="5">
        <f t="shared" si="12"/>
        <v>0</v>
      </c>
      <c r="O55" s="11">
        <f t="shared" si="16"/>
        <v>71</v>
      </c>
      <c r="P55" s="5">
        <f t="shared" si="13"/>
        <v>84.52380952380952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71</v>
      </c>
      <c r="M56" s="9">
        <f t="shared" si="17"/>
        <v>0</v>
      </c>
      <c r="N56" s="5">
        <f t="shared" si="12"/>
        <v>0</v>
      </c>
      <c r="O56" s="11">
        <f t="shared" si="16"/>
        <v>71</v>
      </c>
      <c r="P56" s="5">
        <f t="shared" si="13"/>
        <v>84.52380952380952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71</v>
      </c>
      <c r="M57" s="9">
        <f t="shared" si="17"/>
        <v>0</v>
      </c>
      <c r="N57" s="5">
        <f t="shared" si="12"/>
        <v>0</v>
      </c>
      <c r="O57" s="11">
        <f t="shared" si="16"/>
        <v>71</v>
      </c>
      <c r="P57" s="5">
        <f t="shared" si="13"/>
        <v>84.52380952380952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 s="12">
        <v>2</v>
      </c>
      <c r="D58" s="12">
        <v>1</v>
      </c>
      <c r="E58" s="12">
        <v>7</v>
      </c>
      <c r="F58"/>
      <c r="G58"/>
      <c r="H58" s="12"/>
      <c r="I58" s="12"/>
      <c r="J58" s="9">
        <f t="shared" si="10"/>
        <v>6</v>
      </c>
      <c r="K58" s="9">
        <f t="shared" si="11"/>
        <v>0</v>
      </c>
      <c r="L58" s="9">
        <f t="shared" si="17"/>
        <v>77</v>
      </c>
      <c r="M58" s="9">
        <f t="shared" si="17"/>
        <v>0</v>
      </c>
      <c r="N58" s="5">
        <f t="shared" si="12"/>
        <v>6</v>
      </c>
      <c r="O58" s="11">
        <f t="shared" si="16"/>
        <v>77</v>
      </c>
      <c r="P58" s="5">
        <f t="shared" si="13"/>
        <v>91.66666666666667</v>
      </c>
      <c r="Q58" s="9">
        <f t="shared" si="14"/>
        <v>2</v>
      </c>
      <c r="R58" s="9">
        <f t="shared" si="15"/>
        <v>8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77</v>
      </c>
      <c r="M59" s="9">
        <f t="shared" si="17"/>
        <v>0</v>
      </c>
      <c r="N59" s="5">
        <f t="shared" si="12"/>
        <v>0</v>
      </c>
      <c r="O59" s="11">
        <f t="shared" si="16"/>
        <v>77</v>
      </c>
      <c r="P59" s="5">
        <f t="shared" si="13"/>
        <v>91.66666666666667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77</v>
      </c>
      <c r="M60" s="9">
        <f t="shared" si="17"/>
        <v>0</v>
      </c>
      <c r="N60" s="5">
        <f t="shared" si="12"/>
        <v>0</v>
      </c>
      <c r="O60" s="11">
        <f t="shared" si="16"/>
        <v>77</v>
      </c>
      <c r="P60" s="5">
        <f t="shared" si="13"/>
        <v>91.66666666666667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77</v>
      </c>
      <c r="M61" s="9">
        <f t="shared" si="17"/>
        <v>0</v>
      </c>
      <c r="N61" s="5">
        <f t="shared" si="12"/>
        <v>0</v>
      </c>
      <c r="O61" s="11">
        <f t="shared" si="16"/>
        <v>77</v>
      </c>
      <c r="P61" s="5">
        <f t="shared" si="13"/>
        <v>91.66666666666667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77</v>
      </c>
      <c r="M62" s="9">
        <f t="shared" si="17"/>
        <v>0</v>
      </c>
      <c r="N62" s="5">
        <f t="shared" si="12"/>
        <v>0</v>
      </c>
      <c r="O62" s="11">
        <f t="shared" si="16"/>
        <v>77</v>
      </c>
      <c r="P62" s="5">
        <f t="shared" si="13"/>
        <v>91.66666666666667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/>
      <c r="D63" s="12">
        <v>2</v>
      </c>
      <c r="E63" s="12">
        <v>2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81</v>
      </c>
      <c r="M63" s="9">
        <f t="shared" si="17"/>
        <v>0</v>
      </c>
      <c r="N63" s="5">
        <f t="shared" si="12"/>
        <v>4</v>
      </c>
      <c r="O63" s="11">
        <f t="shared" si="16"/>
        <v>81</v>
      </c>
      <c r="P63" s="5">
        <f t="shared" si="13"/>
        <v>96.42857142857143</v>
      </c>
      <c r="Q63" s="9">
        <f t="shared" si="14"/>
        <v>0</v>
      </c>
      <c r="R63" s="9">
        <f t="shared" si="15"/>
        <v>4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81</v>
      </c>
      <c r="M64" s="9">
        <f t="shared" si="17"/>
        <v>0</v>
      </c>
      <c r="N64" s="5">
        <f t="shared" si="12"/>
        <v>0</v>
      </c>
      <c r="O64" s="11">
        <f t="shared" si="16"/>
        <v>81</v>
      </c>
      <c r="P64" s="5">
        <f t="shared" si="13"/>
        <v>96.42857142857143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81</v>
      </c>
      <c r="M65" s="9">
        <f t="shared" si="18"/>
        <v>0</v>
      </c>
      <c r="N65" s="5">
        <f t="shared" si="12"/>
        <v>0</v>
      </c>
      <c r="O65" s="11">
        <f t="shared" si="16"/>
        <v>81</v>
      </c>
      <c r="P65" s="5">
        <f t="shared" si="13"/>
        <v>96.42857142857143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/>
      <c r="D66"/>
      <c r="E66" s="12">
        <v>1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8"/>
        <v>82</v>
      </c>
      <c r="M66" s="9">
        <f t="shared" si="18"/>
        <v>0</v>
      </c>
      <c r="N66" s="5">
        <f t="shared" si="12"/>
        <v>1</v>
      </c>
      <c r="O66" s="11">
        <f t="shared" si="16"/>
        <v>82</v>
      </c>
      <c r="P66" s="5">
        <f t="shared" si="13"/>
        <v>97.61904761904762</v>
      </c>
      <c r="Q66" s="9">
        <f t="shared" si="14"/>
        <v>0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82</v>
      </c>
      <c r="M67" s="9">
        <f t="shared" si="18"/>
        <v>0</v>
      </c>
      <c r="N67" s="5">
        <f t="shared" si="12"/>
        <v>0</v>
      </c>
      <c r="O67" s="11">
        <f t="shared" si="16"/>
        <v>82</v>
      </c>
      <c r="P67" s="5">
        <f t="shared" si="13"/>
        <v>97.61904761904762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82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82</v>
      </c>
      <c r="P68" s="5">
        <f aca="true" t="shared" si="22" ref="P68:P101">O68*100/$N$103</f>
        <v>97.61904761904762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82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82</v>
      </c>
      <c r="P69" s="5">
        <f t="shared" si="22"/>
        <v>97.61904761904762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/>
      <c r="C70"/>
      <c r="D70"/>
      <c r="E70" s="12">
        <v>1</v>
      </c>
      <c r="F70" s="12"/>
      <c r="G70"/>
      <c r="H70" s="12"/>
      <c r="I70" s="12"/>
      <c r="J70" s="9">
        <f t="shared" si="19"/>
        <v>1</v>
      </c>
      <c r="K70" s="9">
        <f t="shared" si="20"/>
        <v>0</v>
      </c>
      <c r="L70" s="9">
        <f t="shared" si="18"/>
        <v>83</v>
      </c>
      <c r="M70" s="9">
        <f t="shared" si="18"/>
        <v>0</v>
      </c>
      <c r="N70" s="5">
        <f t="shared" si="21"/>
        <v>1</v>
      </c>
      <c r="O70" s="11">
        <f t="shared" si="25"/>
        <v>83</v>
      </c>
      <c r="P70" s="5">
        <f t="shared" si="22"/>
        <v>98.80952380952381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83</v>
      </c>
      <c r="M71" s="9">
        <f t="shared" si="18"/>
        <v>0</v>
      </c>
      <c r="N71" s="5">
        <f t="shared" si="21"/>
        <v>0</v>
      </c>
      <c r="O71" s="11">
        <f t="shared" si="25"/>
        <v>83</v>
      </c>
      <c r="P71" s="5">
        <f t="shared" si="22"/>
        <v>98.80952380952381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83</v>
      </c>
      <c r="M72" s="9">
        <f t="shared" si="18"/>
        <v>0</v>
      </c>
      <c r="N72" s="5">
        <f t="shared" si="21"/>
        <v>0</v>
      </c>
      <c r="O72" s="11">
        <f t="shared" si="25"/>
        <v>83</v>
      </c>
      <c r="P72" s="5">
        <f t="shared" si="22"/>
        <v>98.80952380952381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83</v>
      </c>
      <c r="M73" s="9">
        <f t="shared" si="18"/>
        <v>0</v>
      </c>
      <c r="N73" s="5">
        <f t="shared" si="21"/>
        <v>0</v>
      </c>
      <c r="O73" s="11">
        <f t="shared" si="25"/>
        <v>83</v>
      </c>
      <c r="P73" s="5">
        <f t="shared" si="22"/>
        <v>98.80952380952381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83</v>
      </c>
      <c r="M74" s="9">
        <f t="shared" si="18"/>
        <v>0</v>
      </c>
      <c r="N74" s="5">
        <f t="shared" si="21"/>
        <v>0</v>
      </c>
      <c r="O74" s="11">
        <f t="shared" si="25"/>
        <v>83</v>
      </c>
      <c r="P74" s="5">
        <f t="shared" si="22"/>
        <v>98.80952380952381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83</v>
      </c>
      <c r="M75" s="9">
        <f t="shared" si="18"/>
        <v>0</v>
      </c>
      <c r="N75" s="5">
        <f t="shared" si="21"/>
        <v>0</v>
      </c>
      <c r="O75" s="11">
        <f t="shared" si="25"/>
        <v>83</v>
      </c>
      <c r="P75" s="5">
        <f t="shared" si="22"/>
        <v>98.80952380952381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83</v>
      </c>
      <c r="M76" s="9">
        <f t="shared" si="18"/>
        <v>0</v>
      </c>
      <c r="N76" s="5">
        <f t="shared" si="21"/>
        <v>0</v>
      </c>
      <c r="O76" s="11">
        <f t="shared" si="25"/>
        <v>83</v>
      </c>
      <c r="P76" s="5">
        <f t="shared" si="22"/>
        <v>98.80952380952381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83</v>
      </c>
      <c r="M77" s="9">
        <f t="shared" si="18"/>
        <v>0</v>
      </c>
      <c r="N77" s="5">
        <f t="shared" si="21"/>
        <v>0</v>
      </c>
      <c r="O77" s="11">
        <f t="shared" si="25"/>
        <v>83</v>
      </c>
      <c r="P77" s="5">
        <f t="shared" si="22"/>
        <v>98.80952380952381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83</v>
      </c>
      <c r="M78" s="9">
        <f t="shared" si="18"/>
        <v>0</v>
      </c>
      <c r="N78" s="5">
        <f t="shared" si="21"/>
        <v>0</v>
      </c>
      <c r="O78" s="11">
        <f t="shared" si="25"/>
        <v>83</v>
      </c>
      <c r="P78" s="5">
        <f t="shared" si="22"/>
        <v>98.80952380952381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83</v>
      </c>
      <c r="M79" s="9">
        <f t="shared" si="18"/>
        <v>0</v>
      </c>
      <c r="N79" s="5">
        <f t="shared" si="21"/>
        <v>0</v>
      </c>
      <c r="O79" s="11">
        <f t="shared" si="25"/>
        <v>83</v>
      </c>
      <c r="P79" s="5">
        <f t="shared" si="22"/>
        <v>98.80952380952381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83</v>
      </c>
      <c r="M80" s="9">
        <f t="shared" si="18"/>
        <v>0</v>
      </c>
      <c r="N80" s="5">
        <f t="shared" si="21"/>
        <v>0</v>
      </c>
      <c r="O80" s="11">
        <f t="shared" si="25"/>
        <v>83</v>
      </c>
      <c r="P80" s="5">
        <f t="shared" si="22"/>
        <v>98.80952380952381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83</v>
      </c>
      <c r="M81" s="9">
        <f t="shared" si="18"/>
        <v>0</v>
      </c>
      <c r="N81" s="5">
        <f t="shared" si="21"/>
        <v>0</v>
      </c>
      <c r="O81" s="11">
        <f t="shared" si="25"/>
        <v>83</v>
      </c>
      <c r="P81" s="5">
        <f t="shared" si="22"/>
        <v>98.80952380952381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83</v>
      </c>
      <c r="M82" s="9">
        <f t="shared" si="18"/>
        <v>0</v>
      </c>
      <c r="N82" s="5">
        <f t="shared" si="21"/>
        <v>0</v>
      </c>
      <c r="O82" s="11">
        <f t="shared" si="25"/>
        <v>83</v>
      </c>
      <c r="P82" s="5">
        <f t="shared" si="22"/>
        <v>98.80952380952381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83</v>
      </c>
      <c r="M83" s="9">
        <f t="shared" si="18"/>
        <v>0</v>
      </c>
      <c r="N83" s="5">
        <f t="shared" si="21"/>
        <v>0</v>
      </c>
      <c r="O83" s="11">
        <f t="shared" si="25"/>
        <v>83</v>
      </c>
      <c r="P83" s="5">
        <f t="shared" si="22"/>
        <v>98.80952380952381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83</v>
      </c>
      <c r="M84" s="9">
        <f t="shared" si="18"/>
        <v>0</v>
      </c>
      <c r="N84" s="5">
        <f t="shared" si="21"/>
        <v>0</v>
      </c>
      <c r="O84" s="11">
        <f t="shared" si="25"/>
        <v>83</v>
      </c>
      <c r="P84" s="5">
        <f t="shared" si="22"/>
        <v>98.80952380952381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83</v>
      </c>
      <c r="M85" s="9">
        <f t="shared" si="26"/>
        <v>0</v>
      </c>
      <c r="N85" s="5">
        <f t="shared" si="21"/>
        <v>0</v>
      </c>
      <c r="O85" s="11">
        <f t="shared" si="25"/>
        <v>83</v>
      </c>
      <c r="P85" s="5">
        <f t="shared" si="22"/>
        <v>98.80952380952381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83</v>
      </c>
      <c r="M86" s="9">
        <f t="shared" si="26"/>
        <v>0</v>
      </c>
      <c r="N86" s="5">
        <f t="shared" si="21"/>
        <v>0</v>
      </c>
      <c r="O86" s="11">
        <f t="shared" si="25"/>
        <v>83</v>
      </c>
      <c r="P86" s="5">
        <f t="shared" si="22"/>
        <v>98.80952380952381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 s="12">
        <v>2</v>
      </c>
      <c r="F87" s="12"/>
      <c r="G87" s="12"/>
      <c r="H87" s="12"/>
      <c r="I87" s="12"/>
      <c r="J87" s="9">
        <f t="shared" si="19"/>
        <v>2</v>
      </c>
      <c r="K87" s="9">
        <f t="shared" si="20"/>
        <v>0</v>
      </c>
      <c r="L87" s="9">
        <f t="shared" si="26"/>
        <v>85</v>
      </c>
      <c r="M87" s="9">
        <f t="shared" si="26"/>
        <v>0</v>
      </c>
      <c r="N87" s="5">
        <f t="shared" si="21"/>
        <v>2</v>
      </c>
      <c r="O87" s="11">
        <f t="shared" si="25"/>
        <v>85</v>
      </c>
      <c r="P87" s="5">
        <f t="shared" si="22"/>
        <v>101.19047619047619</v>
      </c>
      <c r="Q87" s="9">
        <f t="shared" si="23"/>
        <v>0</v>
      </c>
      <c r="R87" s="9">
        <f t="shared" si="24"/>
        <v>2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85</v>
      </c>
      <c r="M88" s="9">
        <f t="shared" si="26"/>
        <v>0</v>
      </c>
      <c r="N88" s="5">
        <f t="shared" si="21"/>
        <v>0</v>
      </c>
      <c r="O88" s="11">
        <f t="shared" si="25"/>
        <v>85</v>
      </c>
      <c r="P88" s="5">
        <f t="shared" si="22"/>
        <v>101.19047619047619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85</v>
      </c>
      <c r="M89" s="9">
        <f t="shared" si="26"/>
        <v>0</v>
      </c>
      <c r="N89" s="5">
        <f t="shared" si="21"/>
        <v>0</v>
      </c>
      <c r="O89" s="11">
        <f t="shared" si="25"/>
        <v>85</v>
      </c>
      <c r="P89" s="5">
        <f t="shared" si="22"/>
        <v>101.19047619047619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85</v>
      </c>
      <c r="M90" s="9">
        <f t="shared" si="26"/>
        <v>0</v>
      </c>
      <c r="N90" s="5">
        <f t="shared" si="21"/>
        <v>0</v>
      </c>
      <c r="O90" s="11">
        <f t="shared" si="25"/>
        <v>85</v>
      </c>
      <c r="P90" s="5">
        <f t="shared" si="22"/>
        <v>101.19047619047619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85</v>
      </c>
      <c r="M91" s="9">
        <f t="shared" si="26"/>
        <v>0</v>
      </c>
      <c r="N91" s="5">
        <f t="shared" si="21"/>
        <v>0</v>
      </c>
      <c r="O91" s="11">
        <f t="shared" si="25"/>
        <v>85</v>
      </c>
      <c r="P91" s="5">
        <f t="shared" si="22"/>
        <v>101.19047619047619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85</v>
      </c>
      <c r="M92" s="9">
        <f t="shared" si="26"/>
        <v>0</v>
      </c>
      <c r="N92" s="5">
        <f t="shared" si="21"/>
        <v>0</v>
      </c>
      <c r="O92" s="11">
        <f t="shared" si="25"/>
        <v>85</v>
      </c>
      <c r="P92" s="5">
        <f t="shared" si="22"/>
        <v>101.19047619047619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85</v>
      </c>
      <c r="M93" s="9">
        <f t="shared" si="26"/>
        <v>0</v>
      </c>
      <c r="N93" s="5">
        <f t="shared" si="21"/>
        <v>0</v>
      </c>
      <c r="O93" s="11">
        <f t="shared" si="25"/>
        <v>85</v>
      </c>
      <c r="P93" s="5">
        <f t="shared" si="22"/>
        <v>101.19047619047619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 s="12">
        <v>1</v>
      </c>
      <c r="C94"/>
      <c r="D94" s="12">
        <v>1</v>
      </c>
      <c r="E94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85</v>
      </c>
      <c r="M94" s="9">
        <f t="shared" si="26"/>
        <v>0</v>
      </c>
      <c r="N94" s="5">
        <f t="shared" si="21"/>
        <v>0</v>
      </c>
      <c r="O94" s="11">
        <f t="shared" si="25"/>
        <v>85</v>
      </c>
      <c r="P94" s="5">
        <f t="shared" si="22"/>
        <v>101.19047619047619</v>
      </c>
      <c r="Q94" s="9">
        <f t="shared" si="23"/>
        <v>1</v>
      </c>
      <c r="R94" s="9">
        <f t="shared" si="24"/>
        <v>1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85</v>
      </c>
      <c r="M95" s="9">
        <f t="shared" si="26"/>
        <v>0</v>
      </c>
      <c r="N95" s="5">
        <f t="shared" si="21"/>
        <v>0</v>
      </c>
      <c r="O95" s="11">
        <f t="shared" si="25"/>
        <v>85</v>
      </c>
      <c r="P95" s="5">
        <f t="shared" si="22"/>
        <v>101.19047619047619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85</v>
      </c>
      <c r="M96" s="9">
        <f t="shared" si="26"/>
        <v>0</v>
      </c>
      <c r="N96" s="5">
        <f t="shared" si="21"/>
        <v>0</v>
      </c>
      <c r="O96" s="11">
        <f t="shared" si="25"/>
        <v>85</v>
      </c>
      <c r="P96" s="5">
        <f t="shared" si="22"/>
        <v>101.19047619047619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85</v>
      </c>
      <c r="M97" s="9">
        <f t="shared" si="26"/>
        <v>0</v>
      </c>
      <c r="N97" s="5">
        <f t="shared" si="21"/>
        <v>0</v>
      </c>
      <c r="O97" s="11">
        <f t="shared" si="25"/>
        <v>85</v>
      </c>
      <c r="P97" s="5">
        <f t="shared" si="22"/>
        <v>101.19047619047619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85</v>
      </c>
      <c r="M98" s="9">
        <f t="shared" si="26"/>
        <v>0</v>
      </c>
      <c r="N98" s="5">
        <f t="shared" si="21"/>
        <v>0</v>
      </c>
      <c r="O98" s="11">
        <f t="shared" si="25"/>
        <v>85</v>
      </c>
      <c r="P98" s="5">
        <f t="shared" si="22"/>
        <v>101.19047619047619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85</v>
      </c>
      <c r="M99" s="9">
        <f t="shared" si="26"/>
        <v>0</v>
      </c>
      <c r="N99" s="5">
        <f t="shared" si="21"/>
        <v>0</v>
      </c>
      <c r="O99" s="11">
        <f t="shared" si="25"/>
        <v>85</v>
      </c>
      <c r="P99" s="5">
        <f t="shared" si="22"/>
        <v>101.19047619047619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85</v>
      </c>
      <c r="M100" s="9">
        <f t="shared" si="26"/>
        <v>0</v>
      </c>
      <c r="N100" s="5">
        <f t="shared" si="21"/>
        <v>0</v>
      </c>
      <c r="O100" s="11">
        <f t="shared" si="25"/>
        <v>85</v>
      </c>
      <c r="P100" s="5">
        <f t="shared" si="22"/>
        <v>101.19047619047619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>
        <v>1</v>
      </c>
      <c r="D101"/>
      <c r="E101"/>
      <c r="F101"/>
      <c r="G101" s="12"/>
      <c r="H101" s="12"/>
      <c r="I101" s="12"/>
      <c r="J101" s="9">
        <f t="shared" si="19"/>
        <v>-1</v>
      </c>
      <c r="K101" s="9">
        <f t="shared" si="20"/>
        <v>0</v>
      </c>
      <c r="L101" s="9">
        <f t="shared" si="26"/>
        <v>84</v>
      </c>
      <c r="M101" s="9">
        <f t="shared" si="26"/>
        <v>0</v>
      </c>
      <c r="N101" s="5">
        <f t="shared" si="21"/>
        <v>-1</v>
      </c>
      <c r="O101" s="11">
        <f t="shared" si="25"/>
        <v>84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1</v>
      </c>
      <c r="C103" s="9">
        <f t="shared" si="27"/>
        <v>13</v>
      </c>
      <c r="D103" s="9">
        <f t="shared" si="27"/>
        <v>28</v>
      </c>
      <c r="E103" s="9">
        <f t="shared" si="27"/>
        <v>70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84</v>
      </c>
      <c r="K103" s="9">
        <f t="shared" si="27"/>
        <v>0</v>
      </c>
      <c r="N103" s="5">
        <f>SUM(N4:N101)</f>
        <v>84</v>
      </c>
      <c r="Q103" s="11">
        <f>SUM(Q4:Q101)</f>
        <v>14</v>
      </c>
      <c r="R103" s="11">
        <f>SUM(R4:R101)</f>
        <v>98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2000-05-19T19:50:21Z</cp:lastPrinted>
  <dcterms:created xsi:type="dcterms:W3CDTF">1996-11-05T15:38:44Z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